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ocuments\LSB\Landesliga\"/>
    </mc:Choice>
  </mc:AlternateContent>
  <xr:revisionPtr revIDLastSave="0" documentId="8_{7D85202B-7D74-472C-9803-860E327D75B5}" xr6:coauthVersionLast="47" xr6:coauthVersionMax="47" xr10:uidLastSave="{00000000-0000-0000-0000-000000000000}"/>
  <bookViews>
    <workbookView xWindow="-120" yWindow="-120" windowWidth="24240" windowHeight="13020" tabRatio="645" firstSheet="4" activeTab="12" xr2:uid="{00000000-000D-0000-FFFF-FFFF00000000}"/>
  </bookViews>
  <sheets>
    <sheet name="Finalergebnis" sheetId="13" r:id="rId1"/>
    <sheet name="Finale" sheetId="11" r:id="rId2"/>
    <sheet name="Halbfinale" sheetId="9" r:id="rId3"/>
    <sheet name="Landesliga 2023_24 Stand" sheetId="2" r:id="rId4"/>
    <sheet name="Landesliga 2023_24 Schnittliste" sheetId="1" r:id="rId5"/>
    <sheet name="Runde 1" sheetId="3" r:id="rId6"/>
    <sheet name="Runde 2" sheetId="23" r:id="rId7"/>
    <sheet name="Runde 3" sheetId="24" r:id="rId8"/>
    <sheet name="Runde 4" sheetId="25" r:id="rId9"/>
    <sheet name="Runde 5" sheetId="26" r:id="rId10"/>
    <sheet name="Runde 6" sheetId="27" r:id="rId11"/>
    <sheet name="Runde 7" sheetId="28" r:id="rId12"/>
    <sheet name="Finali" sheetId="29" r:id="rId13"/>
  </sheets>
  <calcPr calcId="191029"/>
</workbook>
</file>

<file path=xl/calcChain.xml><?xml version="1.0" encoding="utf-8"?>
<calcChain xmlns="http://schemas.openxmlformats.org/spreadsheetml/2006/main">
  <c r="G11" i="29" l="1"/>
  <c r="G13" i="29"/>
  <c r="G15" i="29"/>
  <c r="O58" i="29"/>
  <c r="N58" i="29"/>
  <c r="M58" i="29"/>
  <c r="L58" i="29"/>
  <c r="K57" i="29"/>
  <c r="G57" i="29"/>
  <c r="O56" i="29"/>
  <c r="N56" i="29"/>
  <c r="M56" i="29"/>
  <c r="L56" i="29"/>
  <c r="K55" i="29"/>
  <c r="G55" i="29"/>
  <c r="O54" i="29"/>
  <c r="N54" i="29"/>
  <c r="M54" i="29"/>
  <c r="L54" i="29"/>
  <c r="K53" i="29"/>
  <c r="G53" i="29"/>
  <c r="O37" i="29"/>
  <c r="N37" i="29"/>
  <c r="M37" i="29"/>
  <c r="L37" i="29"/>
  <c r="F37" i="29"/>
  <c r="E37" i="29"/>
  <c r="D37" i="29"/>
  <c r="C37" i="29"/>
  <c r="K36" i="29"/>
  <c r="J36" i="29"/>
  <c r="G36" i="29"/>
  <c r="O35" i="29"/>
  <c r="N35" i="29"/>
  <c r="M35" i="29"/>
  <c r="L35" i="29"/>
  <c r="F35" i="29"/>
  <c r="E35" i="29"/>
  <c r="D35" i="29"/>
  <c r="C35" i="29"/>
  <c r="K34" i="29"/>
  <c r="J34" i="29"/>
  <c r="H34" i="29"/>
  <c r="G34" i="29"/>
  <c r="O33" i="29"/>
  <c r="N33" i="29"/>
  <c r="M33" i="29"/>
  <c r="L33" i="29"/>
  <c r="F33" i="29"/>
  <c r="E33" i="29"/>
  <c r="D33" i="29"/>
  <c r="C33" i="29"/>
  <c r="K32" i="29"/>
  <c r="J32" i="29"/>
  <c r="G32" i="29"/>
  <c r="K15" i="29"/>
  <c r="K13" i="29"/>
  <c r="K11" i="29"/>
  <c r="D10" i="2"/>
  <c r="D9" i="2"/>
  <c r="D12" i="2"/>
  <c r="D11" i="2"/>
  <c r="D7" i="2"/>
  <c r="D6" i="2"/>
  <c r="K13" i="24"/>
  <c r="J57" i="29" l="1"/>
  <c r="J55" i="29"/>
  <c r="K59" i="29"/>
  <c r="J53" i="29"/>
  <c r="H36" i="29"/>
  <c r="H32" i="29"/>
  <c r="H38" i="29" s="1"/>
  <c r="K38" i="29"/>
  <c r="J38" i="29"/>
  <c r="G38" i="29"/>
  <c r="G17" i="29"/>
  <c r="K17" i="29"/>
  <c r="H17" i="29"/>
  <c r="G59" i="29"/>
  <c r="H59" i="29"/>
  <c r="X21" i="23"/>
  <c r="U37" i="3"/>
  <c r="J59" i="29" l="1"/>
  <c r="N59" i="29" s="1"/>
  <c r="N38" i="29"/>
  <c r="B38" i="29"/>
  <c r="J17" i="29"/>
  <c r="B17" i="29" s="1"/>
  <c r="B59" i="29"/>
  <c r="K36" i="3"/>
  <c r="N17" i="29" l="1"/>
  <c r="O77" i="28"/>
  <c r="N77" i="28"/>
  <c r="M77" i="28"/>
  <c r="L77" i="28"/>
  <c r="F77" i="28"/>
  <c r="E77" i="28"/>
  <c r="D77" i="28"/>
  <c r="C77" i="28"/>
  <c r="K76" i="28"/>
  <c r="V52" i="28" s="1"/>
  <c r="G76" i="28"/>
  <c r="O75" i="28"/>
  <c r="N75" i="28"/>
  <c r="M75" i="28"/>
  <c r="L75" i="28"/>
  <c r="F75" i="28"/>
  <c r="E75" i="28"/>
  <c r="D75" i="28"/>
  <c r="C75" i="28"/>
  <c r="K74" i="28"/>
  <c r="V51" i="28" s="1"/>
  <c r="G74" i="28"/>
  <c r="V47" i="28" s="1"/>
  <c r="O73" i="28"/>
  <c r="N73" i="28"/>
  <c r="M73" i="28"/>
  <c r="L73" i="28"/>
  <c r="F73" i="28"/>
  <c r="E73" i="28"/>
  <c r="D73" i="28"/>
  <c r="C73" i="28"/>
  <c r="K72" i="28"/>
  <c r="V50" i="28" s="1"/>
  <c r="G72" i="28"/>
  <c r="O58" i="28"/>
  <c r="N58" i="28"/>
  <c r="M58" i="28"/>
  <c r="L58" i="28"/>
  <c r="F58" i="28"/>
  <c r="E58" i="28"/>
  <c r="D58" i="28"/>
  <c r="C58" i="28"/>
  <c r="K57" i="28"/>
  <c r="V44" i="28" s="1"/>
  <c r="G57" i="28"/>
  <c r="V40" i="28" s="1"/>
  <c r="O56" i="28"/>
  <c r="N56" i="28"/>
  <c r="M56" i="28"/>
  <c r="L56" i="28"/>
  <c r="J55" i="28" s="1"/>
  <c r="W43" i="28" s="1"/>
  <c r="F56" i="28"/>
  <c r="E56" i="28"/>
  <c r="D56" i="28"/>
  <c r="C56" i="28"/>
  <c r="H55" i="28" s="1"/>
  <c r="W39" i="28" s="1"/>
  <c r="K55" i="28"/>
  <c r="V43" i="28" s="1"/>
  <c r="G55" i="28"/>
  <c r="V39" i="28" s="1"/>
  <c r="O54" i="28"/>
  <c r="N54" i="28"/>
  <c r="M54" i="28"/>
  <c r="L54" i="28"/>
  <c r="F54" i="28"/>
  <c r="E54" i="28"/>
  <c r="D54" i="28"/>
  <c r="C54" i="28"/>
  <c r="K53" i="28"/>
  <c r="V42" i="28" s="1"/>
  <c r="G53" i="28"/>
  <c r="V38" i="28" s="1"/>
  <c r="U52" i="28"/>
  <c r="U51" i="28"/>
  <c r="U50" i="28"/>
  <c r="X49" i="28"/>
  <c r="U49" i="28"/>
  <c r="V48" i="28"/>
  <c r="U48" i="28"/>
  <c r="U47" i="28"/>
  <c r="V46" i="28"/>
  <c r="U46" i="28"/>
  <c r="X45" i="28"/>
  <c r="U45" i="28"/>
  <c r="U44" i="28"/>
  <c r="U43" i="28"/>
  <c r="U42" i="28"/>
  <c r="X41" i="28"/>
  <c r="U41" i="28"/>
  <c r="U40" i="28"/>
  <c r="U39" i="28"/>
  <c r="U38" i="28"/>
  <c r="X37" i="28"/>
  <c r="U37" i="28"/>
  <c r="O37" i="28"/>
  <c r="N37" i="28"/>
  <c r="M37" i="28"/>
  <c r="L37" i="28"/>
  <c r="F37" i="28"/>
  <c r="E37" i="28"/>
  <c r="D37" i="28"/>
  <c r="C37" i="28"/>
  <c r="U36" i="28"/>
  <c r="K36" i="28"/>
  <c r="G36" i="28"/>
  <c r="V32" i="28" s="1"/>
  <c r="U35" i="28"/>
  <c r="O35" i="28"/>
  <c r="N35" i="28"/>
  <c r="M35" i="28"/>
  <c r="L35" i="28"/>
  <c r="F35" i="28"/>
  <c r="E35" i="28"/>
  <c r="D35" i="28"/>
  <c r="C35" i="28"/>
  <c r="U34" i="28"/>
  <c r="K34" i="28"/>
  <c r="V35" i="28" s="1"/>
  <c r="G34" i="28"/>
  <c r="V31" i="28" s="1"/>
  <c r="X33" i="28"/>
  <c r="U33" i="28"/>
  <c r="O33" i="28"/>
  <c r="N33" i="28"/>
  <c r="M33" i="28"/>
  <c r="L33" i="28"/>
  <c r="F33" i="28"/>
  <c r="E33" i="28"/>
  <c r="D33" i="28"/>
  <c r="C33" i="28"/>
  <c r="U32" i="28"/>
  <c r="K32" i="28"/>
  <c r="V34" i="28" s="1"/>
  <c r="G32" i="28"/>
  <c r="V30" i="28" s="1"/>
  <c r="U31" i="28"/>
  <c r="U30" i="28"/>
  <c r="X29" i="28"/>
  <c r="U29" i="28"/>
  <c r="U28" i="28"/>
  <c r="W27" i="28"/>
  <c r="U27" i="28"/>
  <c r="U26" i="28"/>
  <c r="X25" i="28"/>
  <c r="U25" i="28"/>
  <c r="U24" i="28"/>
  <c r="U23" i="28"/>
  <c r="U22" i="28"/>
  <c r="X21" i="28"/>
  <c r="U21" i="28"/>
  <c r="O16" i="28"/>
  <c r="N16" i="28"/>
  <c r="M16" i="28"/>
  <c r="L16" i="28"/>
  <c r="F16" i="28"/>
  <c r="E16" i="28"/>
  <c r="D16" i="28"/>
  <c r="C16" i="28"/>
  <c r="K15" i="28"/>
  <c r="G15" i="28"/>
  <c r="V24" i="28" s="1"/>
  <c r="O14" i="28"/>
  <c r="N14" i="28"/>
  <c r="M14" i="28"/>
  <c r="L14" i="28"/>
  <c r="J13" i="28" s="1"/>
  <c r="W28" i="28" s="1"/>
  <c r="F14" i="28"/>
  <c r="E14" i="28"/>
  <c r="D14" i="28"/>
  <c r="C14" i="28"/>
  <c r="H13" i="28" s="1"/>
  <c r="W23" i="28" s="1"/>
  <c r="K13" i="28"/>
  <c r="V27" i="28" s="1"/>
  <c r="G13" i="28"/>
  <c r="V23" i="28" s="1"/>
  <c r="O12" i="28"/>
  <c r="N12" i="28"/>
  <c r="M12" i="28"/>
  <c r="L12" i="28"/>
  <c r="F12" i="28"/>
  <c r="E12" i="28"/>
  <c r="D12" i="28"/>
  <c r="C12" i="28"/>
  <c r="K11" i="28"/>
  <c r="V26" i="28" s="1"/>
  <c r="G11" i="28"/>
  <c r="V22" i="28" s="1"/>
  <c r="O77" i="27"/>
  <c r="N77" i="27"/>
  <c r="M77" i="27"/>
  <c r="L77" i="27"/>
  <c r="F77" i="27"/>
  <c r="E77" i="27"/>
  <c r="D77" i="27"/>
  <c r="C77" i="27"/>
  <c r="K76" i="27"/>
  <c r="G76" i="27"/>
  <c r="O75" i="27"/>
  <c r="N75" i="27"/>
  <c r="M75" i="27"/>
  <c r="L75" i="27"/>
  <c r="F75" i="27"/>
  <c r="E75" i="27"/>
  <c r="D75" i="27"/>
  <c r="C75" i="27"/>
  <c r="K74" i="27"/>
  <c r="V51" i="27" s="1"/>
  <c r="G74" i="27"/>
  <c r="V47" i="27" s="1"/>
  <c r="O73" i="27"/>
  <c r="N73" i="27"/>
  <c r="M73" i="27"/>
  <c r="L73" i="27"/>
  <c r="F73" i="27"/>
  <c r="E73" i="27"/>
  <c r="D73" i="27"/>
  <c r="C73" i="27"/>
  <c r="K72" i="27"/>
  <c r="G72" i="27"/>
  <c r="V46" i="27" s="1"/>
  <c r="O58" i="27"/>
  <c r="N58" i="27"/>
  <c r="M58" i="27"/>
  <c r="L58" i="27"/>
  <c r="F58" i="27"/>
  <c r="E58" i="27"/>
  <c r="D58" i="27"/>
  <c r="C58" i="27"/>
  <c r="K57" i="27"/>
  <c r="V44" i="27" s="1"/>
  <c r="G57" i="27"/>
  <c r="V40" i="27" s="1"/>
  <c r="O56" i="27"/>
  <c r="N56" i="27"/>
  <c r="M56" i="27"/>
  <c r="L56" i="27"/>
  <c r="F56" i="27"/>
  <c r="E56" i="27"/>
  <c r="D56" i="27"/>
  <c r="C56" i="27"/>
  <c r="H55" i="27" s="1"/>
  <c r="W39" i="27" s="1"/>
  <c r="K55" i="27"/>
  <c r="V43" i="27" s="1"/>
  <c r="G55" i="27"/>
  <c r="V39" i="27" s="1"/>
  <c r="O54" i="27"/>
  <c r="N54" i="27"/>
  <c r="M54" i="27"/>
  <c r="L54" i="27"/>
  <c r="F54" i="27"/>
  <c r="E54" i="27"/>
  <c r="D54" i="27"/>
  <c r="C54" i="27"/>
  <c r="K53" i="27"/>
  <c r="G53" i="27"/>
  <c r="V38" i="27" s="1"/>
  <c r="V52" i="27"/>
  <c r="U52" i="27"/>
  <c r="U51" i="27"/>
  <c r="V50" i="27"/>
  <c r="U50" i="27"/>
  <c r="X49" i="27"/>
  <c r="U49" i="27"/>
  <c r="U48" i="27"/>
  <c r="U47" i="27"/>
  <c r="U46" i="27"/>
  <c r="X45" i="27"/>
  <c r="U45" i="27"/>
  <c r="U44" i="27"/>
  <c r="U43" i="27"/>
  <c r="V42" i="27"/>
  <c r="U42" i="27"/>
  <c r="X41" i="27"/>
  <c r="U41" i="27"/>
  <c r="U40" i="27"/>
  <c r="U39" i="27"/>
  <c r="U38" i="27"/>
  <c r="X37" i="27"/>
  <c r="U37" i="27"/>
  <c r="O37" i="27"/>
  <c r="N37" i="27"/>
  <c r="M37" i="27"/>
  <c r="L37" i="27"/>
  <c r="F37" i="27"/>
  <c r="E37" i="27"/>
  <c r="D37" i="27"/>
  <c r="C37" i="27"/>
  <c r="U36" i="27"/>
  <c r="K36" i="27"/>
  <c r="G36" i="27"/>
  <c r="V32" i="27" s="1"/>
  <c r="U35" i="27"/>
  <c r="O35" i="27"/>
  <c r="N35" i="27"/>
  <c r="M35" i="27"/>
  <c r="L35" i="27"/>
  <c r="F35" i="27"/>
  <c r="E35" i="27"/>
  <c r="D35" i="27"/>
  <c r="C35" i="27"/>
  <c r="U34" i="27"/>
  <c r="K34" i="27"/>
  <c r="V35" i="27" s="1"/>
  <c r="G34" i="27"/>
  <c r="V31" i="27" s="1"/>
  <c r="X33" i="27"/>
  <c r="U33" i="27"/>
  <c r="O33" i="27"/>
  <c r="N33" i="27"/>
  <c r="M33" i="27"/>
  <c r="L33" i="27"/>
  <c r="F33" i="27"/>
  <c r="E33" i="27"/>
  <c r="D33" i="27"/>
  <c r="C33" i="27"/>
  <c r="U32" i="27"/>
  <c r="K32" i="27"/>
  <c r="V34" i="27" s="1"/>
  <c r="G32" i="27"/>
  <c r="V30" i="27" s="1"/>
  <c r="U31" i="27"/>
  <c r="U30" i="27"/>
  <c r="X29" i="27"/>
  <c r="U29" i="27"/>
  <c r="U28" i="27"/>
  <c r="W27" i="27"/>
  <c r="U27" i="27"/>
  <c r="U26" i="27"/>
  <c r="X25" i="27"/>
  <c r="U25" i="27"/>
  <c r="U24" i="27"/>
  <c r="U23" i="27"/>
  <c r="U22" i="27"/>
  <c r="X21" i="27"/>
  <c r="U21" i="27"/>
  <c r="O16" i="27"/>
  <c r="N16" i="27"/>
  <c r="M16" i="27"/>
  <c r="L16" i="27"/>
  <c r="F16" i="27"/>
  <c r="E16" i="27"/>
  <c r="D16" i="27"/>
  <c r="C16" i="27"/>
  <c r="K15" i="27"/>
  <c r="G15" i="27"/>
  <c r="V24" i="27" s="1"/>
  <c r="O14" i="27"/>
  <c r="N14" i="27"/>
  <c r="M14" i="27"/>
  <c r="L14" i="27"/>
  <c r="F14" i="27"/>
  <c r="E14" i="27"/>
  <c r="D14" i="27"/>
  <c r="C14" i="27"/>
  <c r="K13" i="27"/>
  <c r="V27" i="27" s="1"/>
  <c r="G13" i="27"/>
  <c r="V23" i="27" s="1"/>
  <c r="O12" i="27"/>
  <c r="N12" i="27"/>
  <c r="M12" i="27"/>
  <c r="L12" i="27"/>
  <c r="F12" i="27"/>
  <c r="E12" i="27"/>
  <c r="D12" i="27"/>
  <c r="C12" i="27"/>
  <c r="K11" i="27"/>
  <c r="V26" i="27" s="1"/>
  <c r="G11" i="27"/>
  <c r="V22" i="27" s="1"/>
  <c r="O77" i="26"/>
  <c r="N77" i="26"/>
  <c r="M77" i="26"/>
  <c r="L77" i="26"/>
  <c r="F77" i="26"/>
  <c r="E77" i="26"/>
  <c r="D77" i="26"/>
  <c r="C77" i="26"/>
  <c r="K76" i="26"/>
  <c r="V52" i="26" s="1"/>
  <c r="G76" i="26"/>
  <c r="V48" i="26" s="1"/>
  <c r="O75" i="26"/>
  <c r="N75" i="26"/>
  <c r="M75" i="26"/>
  <c r="L75" i="26"/>
  <c r="F75" i="26"/>
  <c r="E75" i="26"/>
  <c r="D75" i="26"/>
  <c r="C75" i="26"/>
  <c r="K74" i="26"/>
  <c r="V51" i="26" s="1"/>
  <c r="G74" i="26"/>
  <c r="O73" i="26"/>
  <c r="N73" i="26"/>
  <c r="M73" i="26"/>
  <c r="L73" i="26"/>
  <c r="F73" i="26"/>
  <c r="E73" i="26"/>
  <c r="D73" i="26"/>
  <c r="C73" i="26"/>
  <c r="K72" i="26"/>
  <c r="V50" i="26" s="1"/>
  <c r="G72" i="26"/>
  <c r="V46" i="26" s="1"/>
  <c r="O58" i="26"/>
  <c r="N58" i="26"/>
  <c r="M58" i="26"/>
  <c r="L58" i="26"/>
  <c r="F58" i="26"/>
  <c r="E58" i="26"/>
  <c r="D58" i="26"/>
  <c r="C58" i="26"/>
  <c r="K57" i="26"/>
  <c r="V44" i="26" s="1"/>
  <c r="G57" i="26"/>
  <c r="V40" i="26" s="1"/>
  <c r="O56" i="26"/>
  <c r="N56" i="26"/>
  <c r="M56" i="26"/>
  <c r="L56" i="26"/>
  <c r="F56" i="26"/>
  <c r="E56" i="26"/>
  <c r="D56" i="26"/>
  <c r="C56" i="26"/>
  <c r="K55" i="26"/>
  <c r="V43" i="26" s="1"/>
  <c r="G55" i="26"/>
  <c r="V39" i="26" s="1"/>
  <c r="O54" i="26"/>
  <c r="N54" i="26"/>
  <c r="M54" i="26"/>
  <c r="L54" i="26"/>
  <c r="F54" i="26"/>
  <c r="E54" i="26"/>
  <c r="D54" i="26"/>
  <c r="C54" i="26"/>
  <c r="K53" i="26"/>
  <c r="V42" i="26" s="1"/>
  <c r="G53" i="26"/>
  <c r="V38" i="26" s="1"/>
  <c r="U52" i="26"/>
  <c r="U51" i="26"/>
  <c r="U50" i="26"/>
  <c r="X49" i="26"/>
  <c r="U49" i="26"/>
  <c r="U48" i="26"/>
  <c r="V47" i="26"/>
  <c r="U47" i="26"/>
  <c r="U46" i="26"/>
  <c r="X45" i="26"/>
  <c r="U45" i="26"/>
  <c r="U44" i="26"/>
  <c r="U43" i="26"/>
  <c r="U42" i="26"/>
  <c r="X41" i="26"/>
  <c r="U41" i="26"/>
  <c r="U40" i="26"/>
  <c r="U39" i="26"/>
  <c r="U38" i="26"/>
  <c r="X37" i="26"/>
  <c r="U37" i="26"/>
  <c r="O37" i="26"/>
  <c r="N37" i="26"/>
  <c r="M37" i="26"/>
  <c r="L37" i="26"/>
  <c r="F37" i="26"/>
  <c r="E37" i="26"/>
  <c r="D37" i="26"/>
  <c r="C37" i="26"/>
  <c r="U36" i="26"/>
  <c r="K36" i="26"/>
  <c r="G36" i="26"/>
  <c r="V32" i="26" s="1"/>
  <c r="U35" i="26"/>
  <c r="O35" i="26"/>
  <c r="N35" i="26"/>
  <c r="M35" i="26"/>
  <c r="L35" i="26"/>
  <c r="F35" i="26"/>
  <c r="E35" i="26"/>
  <c r="D35" i="26"/>
  <c r="C35" i="26"/>
  <c r="U34" i="26"/>
  <c r="K34" i="26"/>
  <c r="V35" i="26" s="1"/>
  <c r="G34" i="26"/>
  <c r="V31" i="26" s="1"/>
  <c r="X33" i="26"/>
  <c r="U33" i="26"/>
  <c r="O33" i="26"/>
  <c r="N33" i="26"/>
  <c r="M33" i="26"/>
  <c r="L33" i="26"/>
  <c r="F33" i="26"/>
  <c r="E33" i="26"/>
  <c r="D33" i="26"/>
  <c r="C33" i="26"/>
  <c r="U32" i="26"/>
  <c r="K32" i="26"/>
  <c r="V34" i="26" s="1"/>
  <c r="G32" i="26"/>
  <c r="V30" i="26" s="1"/>
  <c r="U31" i="26"/>
  <c r="U30" i="26"/>
  <c r="X29" i="26"/>
  <c r="U29" i="26"/>
  <c r="U28" i="26"/>
  <c r="W27" i="26"/>
  <c r="U27" i="26"/>
  <c r="U26" i="26"/>
  <c r="X25" i="26"/>
  <c r="U25" i="26"/>
  <c r="U24" i="26"/>
  <c r="U23" i="26"/>
  <c r="U22" i="26"/>
  <c r="X21" i="26"/>
  <c r="U21" i="26"/>
  <c r="O16" i="26"/>
  <c r="N16" i="26"/>
  <c r="M16" i="26"/>
  <c r="L16" i="26"/>
  <c r="F16" i="26"/>
  <c r="E16" i="26"/>
  <c r="D16" i="26"/>
  <c r="C16" i="26"/>
  <c r="K15" i="26"/>
  <c r="V28" i="26" s="1"/>
  <c r="G15" i="26"/>
  <c r="V24" i="26" s="1"/>
  <c r="O14" i="26"/>
  <c r="N14" i="26"/>
  <c r="M14" i="26"/>
  <c r="L14" i="26"/>
  <c r="F14" i="26"/>
  <c r="E14" i="26"/>
  <c r="D14" i="26"/>
  <c r="C14" i="26"/>
  <c r="K13" i="26"/>
  <c r="V27" i="26" s="1"/>
  <c r="G13" i="26"/>
  <c r="V23" i="26" s="1"/>
  <c r="O12" i="26"/>
  <c r="N12" i="26"/>
  <c r="M12" i="26"/>
  <c r="L12" i="26"/>
  <c r="F12" i="26"/>
  <c r="E12" i="26"/>
  <c r="D12" i="26"/>
  <c r="C12" i="26"/>
  <c r="K11" i="26"/>
  <c r="V26" i="26" s="1"/>
  <c r="G11" i="26"/>
  <c r="V22" i="26" s="1"/>
  <c r="O77" i="25"/>
  <c r="N77" i="25"/>
  <c r="M77" i="25"/>
  <c r="L77" i="25"/>
  <c r="F77" i="25"/>
  <c r="E77" i="25"/>
  <c r="D77" i="25"/>
  <c r="C77" i="25"/>
  <c r="K76" i="25"/>
  <c r="G76" i="25"/>
  <c r="V48" i="25" s="1"/>
  <c r="O75" i="25"/>
  <c r="N75" i="25"/>
  <c r="M75" i="25"/>
  <c r="L75" i="25"/>
  <c r="F75" i="25"/>
  <c r="E75" i="25"/>
  <c r="D75" i="25"/>
  <c r="C75" i="25"/>
  <c r="K74" i="25"/>
  <c r="V51" i="25" s="1"/>
  <c r="G74" i="25"/>
  <c r="O73" i="25"/>
  <c r="N73" i="25"/>
  <c r="M73" i="25"/>
  <c r="L73" i="25"/>
  <c r="F73" i="25"/>
  <c r="E73" i="25"/>
  <c r="D73" i="25"/>
  <c r="C73" i="25"/>
  <c r="K72" i="25"/>
  <c r="V50" i="25" s="1"/>
  <c r="G72" i="25"/>
  <c r="V46" i="25" s="1"/>
  <c r="O58" i="25"/>
  <c r="N58" i="25"/>
  <c r="M58" i="25"/>
  <c r="L58" i="25"/>
  <c r="F58" i="25"/>
  <c r="E58" i="25"/>
  <c r="D58" i="25"/>
  <c r="C58" i="25"/>
  <c r="K57" i="25"/>
  <c r="V44" i="25" s="1"/>
  <c r="G57" i="25"/>
  <c r="V40" i="25" s="1"/>
  <c r="O56" i="25"/>
  <c r="N56" i="25"/>
  <c r="M56" i="25"/>
  <c r="L56" i="25"/>
  <c r="F56" i="25"/>
  <c r="E56" i="25"/>
  <c r="D56" i="25"/>
  <c r="C56" i="25"/>
  <c r="K55" i="25"/>
  <c r="V43" i="25" s="1"/>
  <c r="G55" i="25"/>
  <c r="V39" i="25" s="1"/>
  <c r="O54" i="25"/>
  <c r="N54" i="25"/>
  <c r="M54" i="25"/>
  <c r="L54" i="25"/>
  <c r="F54" i="25"/>
  <c r="E54" i="25"/>
  <c r="D54" i="25"/>
  <c r="C54" i="25"/>
  <c r="K53" i="25"/>
  <c r="V42" i="25" s="1"/>
  <c r="G53" i="25"/>
  <c r="V38" i="25" s="1"/>
  <c r="V52" i="25"/>
  <c r="U52" i="25"/>
  <c r="U51" i="25"/>
  <c r="U50" i="25"/>
  <c r="X49" i="25"/>
  <c r="U49" i="25"/>
  <c r="U48" i="25"/>
  <c r="V47" i="25"/>
  <c r="U47" i="25"/>
  <c r="U46" i="25"/>
  <c r="X45" i="25"/>
  <c r="U45" i="25"/>
  <c r="U44" i="25"/>
  <c r="U43" i="25"/>
  <c r="U42" i="25"/>
  <c r="X41" i="25"/>
  <c r="U41" i="25"/>
  <c r="U40" i="25"/>
  <c r="U39" i="25"/>
  <c r="U38" i="25"/>
  <c r="X37" i="25"/>
  <c r="U37" i="25"/>
  <c r="O37" i="25"/>
  <c r="N37" i="25"/>
  <c r="M37" i="25"/>
  <c r="L37" i="25"/>
  <c r="F37" i="25"/>
  <c r="E37" i="25"/>
  <c r="D37" i="25"/>
  <c r="C37" i="25"/>
  <c r="U36" i="25"/>
  <c r="K36" i="25"/>
  <c r="G36" i="25"/>
  <c r="V32" i="25" s="1"/>
  <c r="U35" i="25"/>
  <c r="O35" i="25"/>
  <c r="N35" i="25"/>
  <c r="M35" i="25"/>
  <c r="L35" i="25"/>
  <c r="F35" i="25"/>
  <c r="E35" i="25"/>
  <c r="D35" i="25"/>
  <c r="C35" i="25"/>
  <c r="U34" i="25"/>
  <c r="K34" i="25"/>
  <c r="V35" i="25" s="1"/>
  <c r="G34" i="25"/>
  <c r="V31" i="25" s="1"/>
  <c r="X33" i="25"/>
  <c r="U33" i="25"/>
  <c r="O33" i="25"/>
  <c r="N33" i="25"/>
  <c r="M33" i="25"/>
  <c r="L33" i="25"/>
  <c r="F33" i="25"/>
  <c r="E33" i="25"/>
  <c r="D33" i="25"/>
  <c r="C33" i="25"/>
  <c r="U32" i="25"/>
  <c r="K32" i="25"/>
  <c r="V34" i="25" s="1"/>
  <c r="G32" i="25"/>
  <c r="V30" i="25" s="1"/>
  <c r="U31" i="25"/>
  <c r="U30" i="25"/>
  <c r="X29" i="25"/>
  <c r="U29" i="25"/>
  <c r="U28" i="25"/>
  <c r="W27" i="25"/>
  <c r="U27" i="25"/>
  <c r="U26" i="25"/>
  <c r="X25" i="25"/>
  <c r="U25" i="25"/>
  <c r="U24" i="25"/>
  <c r="U23" i="25"/>
  <c r="U22" i="25"/>
  <c r="X21" i="25"/>
  <c r="U21" i="25"/>
  <c r="O16" i="25"/>
  <c r="N16" i="25"/>
  <c r="M16" i="25"/>
  <c r="L16" i="25"/>
  <c r="F16" i="25"/>
  <c r="E16" i="25"/>
  <c r="D16" i="25"/>
  <c r="C16" i="25"/>
  <c r="K15" i="25"/>
  <c r="G15" i="25"/>
  <c r="V24" i="25" s="1"/>
  <c r="O14" i="25"/>
  <c r="N14" i="25"/>
  <c r="M14" i="25"/>
  <c r="L14" i="25"/>
  <c r="F14" i="25"/>
  <c r="E14" i="25"/>
  <c r="D14" i="25"/>
  <c r="C14" i="25"/>
  <c r="K13" i="25"/>
  <c r="V27" i="25" s="1"/>
  <c r="G13" i="25"/>
  <c r="V23" i="25" s="1"/>
  <c r="O12" i="25"/>
  <c r="N12" i="25"/>
  <c r="M12" i="25"/>
  <c r="L12" i="25"/>
  <c r="F12" i="25"/>
  <c r="E12" i="25"/>
  <c r="D12" i="25"/>
  <c r="C12" i="25"/>
  <c r="K11" i="25"/>
  <c r="V26" i="25" s="1"/>
  <c r="G11" i="25"/>
  <c r="V22" i="25" s="1"/>
  <c r="O77" i="24"/>
  <c r="N77" i="24"/>
  <c r="M77" i="24"/>
  <c r="L77" i="24"/>
  <c r="F77" i="24"/>
  <c r="E77" i="24"/>
  <c r="D77" i="24"/>
  <c r="C77" i="24"/>
  <c r="K76" i="24"/>
  <c r="G76" i="24"/>
  <c r="O75" i="24"/>
  <c r="N75" i="24"/>
  <c r="M75" i="24"/>
  <c r="L75" i="24"/>
  <c r="F75" i="24"/>
  <c r="E75" i="24"/>
  <c r="D75" i="24"/>
  <c r="C75" i="24"/>
  <c r="K74" i="24"/>
  <c r="G74" i="24"/>
  <c r="O73" i="24"/>
  <c r="N73" i="24"/>
  <c r="M73" i="24"/>
  <c r="L73" i="24"/>
  <c r="F73" i="24"/>
  <c r="E73" i="24"/>
  <c r="D73" i="24"/>
  <c r="C73" i="24"/>
  <c r="K72" i="24"/>
  <c r="V50" i="24" s="1"/>
  <c r="G72" i="24"/>
  <c r="O58" i="24"/>
  <c r="N58" i="24"/>
  <c r="M58" i="24"/>
  <c r="L58" i="24"/>
  <c r="F58" i="24"/>
  <c r="E58" i="24"/>
  <c r="D58" i="24"/>
  <c r="C58" i="24"/>
  <c r="K57" i="24"/>
  <c r="V44" i="24" s="1"/>
  <c r="G57" i="24"/>
  <c r="V40" i="24" s="1"/>
  <c r="O56" i="24"/>
  <c r="N56" i="24"/>
  <c r="M56" i="24"/>
  <c r="L56" i="24"/>
  <c r="F56" i="24"/>
  <c r="E56" i="24"/>
  <c r="D56" i="24"/>
  <c r="C56" i="24"/>
  <c r="K55" i="24"/>
  <c r="V43" i="24" s="1"/>
  <c r="G55" i="24"/>
  <c r="V39" i="24" s="1"/>
  <c r="O54" i="24"/>
  <c r="N54" i="24"/>
  <c r="M54" i="24"/>
  <c r="L54" i="24"/>
  <c r="F54" i="24"/>
  <c r="E54" i="24"/>
  <c r="D54" i="24"/>
  <c r="C54" i="24"/>
  <c r="K53" i="24"/>
  <c r="V42" i="24" s="1"/>
  <c r="G53" i="24"/>
  <c r="V38" i="24" s="1"/>
  <c r="U52" i="24"/>
  <c r="V51" i="24"/>
  <c r="U51" i="24"/>
  <c r="U50" i="24"/>
  <c r="X49" i="24"/>
  <c r="U49" i="24"/>
  <c r="V48" i="24"/>
  <c r="U48" i="24"/>
  <c r="V47" i="24"/>
  <c r="U47" i="24"/>
  <c r="V46" i="24"/>
  <c r="U46" i="24"/>
  <c r="X45" i="24"/>
  <c r="U45" i="24"/>
  <c r="U44" i="24"/>
  <c r="U43" i="24"/>
  <c r="U42" i="24"/>
  <c r="X41" i="24"/>
  <c r="U41" i="24"/>
  <c r="U40" i="24"/>
  <c r="U39" i="24"/>
  <c r="U38" i="24"/>
  <c r="X37" i="24"/>
  <c r="U37" i="24"/>
  <c r="O37" i="24"/>
  <c r="N37" i="24"/>
  <c r="M37" i="24"/>
  <c r="L37" i="24"/>
  <c r="F37" i="24"/>
  <c r="E37" i="24"/>
  <c r="D37" i="24"/>
  <c r="C37" i="24"/>
  <c r="U36" i="24"/>
  <c r="K36" i="24"/>
  <c r="G36" i="24"/>
  <c r="V32" i="24" s="1"/>
  <c r="U35" i="24"/>
  <c r="O35" i="24"/>
  <c r="N35" i="24"/>
  <c r="M35" i="24"/>
  <c r="L35" i="24"/>
  <c r="F35" i="24"/>
  <c r="E35" i="24"/>
  <c r="D35" i="24"/>
  <c r="C35" i="24"/>
  <c r="U34" i="24"/>
  <c r="K34" i="24"/>
  <c r="V35" i="24" s="1"/>
  <c r="G34" i="24"/>
  <c r="V31" i="24" s="1"/>
  <c r="X33" i="24"/>
  <c r="U33" i="24"/>
  <c r="O33" i="24"/>
  <c r="N33" i="24"/>
  <c r="M33" i="24"/>
  <c r="L33" i="24"/>
  <c r="F33" i="24"/>
  <c r="E33" i="24"/>
  <c r="D33" i="24"/>
  <c r="C33" i="24"/>
  <c r="U32" i="24"/>
  <c r="K32" i="24"/>
  <c r="V34" i="24" s="1"/>
  <c r="G32" i="24"/>
  <c r="V30" i="24" s="1"/>
  <c r="U31" i="24"/>
  <c r="U30" i="24"/>
  <c r="X29" i="24"/>
  <c r="U29" i="24"/>
  <c r="U28" i="24"/>
  <c r="W27" i="24"/>
  <c r="U27" i="24"/>
  <c r="U26" i="24"/>
  <c r="X25" i="24"/>
  <c r="U25" i="24"/>
  <c r="U24" i="24"/>
  <c r="U23" i="24"/>
  <c r="U22" i="24"/>
  <c r="X21" i="24"/>
  <c r="U21" i="24"/>
  <c r="O16" i="24"/>
  <c r="N16" i="24"/>
  <c r="M16" i="24"/>
  <c r="L16" i="24"/>
  <c r="F16" i="24"/>
  <c r="E16" i="24"/>
  <c r="D16" i="24"/>
  <c r="C16" i="24"/>
  <c r="K15" i="24"/>
  <c r="V28" i="24" s="1"/>
  <c r="G15" i="24"/>
  <c r="V24" i="24" s="1"/>
  <c r="O14" i="24"/>
  <c r="N14" i="24"/>
  <c r="M14" i="24"/>
  <c r="L14" i="24"/>
  <c r="F14" i="24"/>
  <c r="E14" i="24"/>
  <c r="D14" i="24"/>
  <c r="C14" i="24"/>
  <c r="V27" i="24"/>
  <c r="G13" i="24"/>
  <c r="V23" i="24" s="1"/>
  <c r="O12" i="24"/>
  <c r="N12" i="24"/>
  <c r="M12" i="24"/>
  <c r="L12" i="24"/>
  <c r="F12" i="24"/>
  <c r="E12" i="24"/>
  <c r="D12" i="24"/>
  <c r="C12" i="24"/>
  <c r="K11" i="24"/>
  <c r="V26" i="24" s="1"/>
  <c r="G11" i="24"/>
  <c r="V22" i="24" s="1"/>
  <c r="O77" i="23"/>
  <c r="N77" i="23"/>
  <c r="M77" i="23"/>
  <c r="L77" i="23"/>
  <c r="F77" i="23"/>
  <c r="E77" i="23"/>
  <c r="D77" i="23"/>
  <c r="C77" i="23"/>
  <c r="K76" i="23"/>
  <c r="G76" i="23"/>
  <c r="V48" i="23" s="1"/>
  <c r="O75" i="23"/>
  <c r="N75" i="23"/>
  <c r="M75" i="23"/>
  <c r="L75" i="23"/>
  <c r="F75" i="23"/>
  <c r="E75" i="23"/>
  <c r="D75" i="23"/>
  <c r="C75" i="23"/>
  <c r="K74" i="23"/>
  <c r="V51" i="23" s="1"/>
  <c r="G74" i="23"/>
  <c r="O73" i="23"/>
  <c r="N73" i="23"/>
  <c r="M73" i="23"/>
  <c r="L73" i="23"/>
  <c r="F73" i="23"/>
  <c r="E73" i="23"/>
  <c r="D73" i="23"/>
  <c r="C73" i="23"/>
  <c r="K72" i="23"/>
  <c r="V50" i="23" s="1"/>
  <c r="G72" i="23"/>
  <c r="V46" i="23" s="1"/>
  <c r="O58" i="23"/>
  <c r="N58" i="23"/>
  <c r="M58" i="23"/>
  <c r="L58" i="23"/>
  <c r="F58" i="23"/>
  <c r="E58" i="23"/>
  <c r="D58" i="23"/>
  <c r="C58" i="23"/>
  <c r="K57" i="23"/>
  <c r="G57" i="23"/>
  <c r="V40" i="23" s="1"/>
  <c r="O56" i="23"/>
  <c r="N56" i="23"/>
  <c r="M56" i="23"/>
  <c r="L56" i="23"/>
  <c r="F56" i="23"/>
  <c r="E56" i="23"/>
  <c r="D56" i="23"/>
  <c r="C56" i="23"/>
  <c r="K55" i="23"/>
  <c r="V43" i="23" s="1"/>
  <c r="G55" i="23"/>
  <c r="V39" i="23" s="1"/>
  <c r="O54" i="23"/>
  <c r="N54" i="23"/>
  <c r="M54" i="23"/>
  <c r="L54" i="23"/>
  <c r="F54" i="23"/>
  <c r="E54" i="23"/>
  <c r="D54" i="23"/>
  <c r="C54" i="23"/>
  <c r="K53" i="23"/>
  <c r="V42" i="23" s="1"/>
  <c r="G53" i="23"/>
  <c r="V38" i="23" s="1"/>
  <c r="V52" i="23"/>
  <c r="U52" i="23"/>
  <c r="U51" i="23"/>
  <c r="U50" i="23"/>
  <c r="X49" i="23"/>
  <c r="U49" i="23"/>
  <c r="U48" i="23"/>
  <c r="V47" i="23"/>
  <c r="U47" i="23"/>
  <c r="U46" i="23"/>
  <c r="X45" i="23"/>
  <c r="U45" i="23"/>
  <c r="U44" i="23"/>
  <c r="U43" i="23"/>
  <c r="U42" i="23"/>
  <c r="X41" i="23"/>
  <c r="U41" i="23"/>
  <c r="U40" i="23"/>
  <c r="U39" i="23"/>
  <c r="U38" i="23"/>
  <c r="X37" i="23"/>
  <c r="U37" i="23"/>
  <c r="O37" i="23"/>
  <c r="N37" i="23"/>
  <c r="M37" i="23"/>
  <c r="L37" i="23"/>
  <c r="F37" i="23"/>
  <c r="E37" i="23"/>
  <c r="D37" i="23"/>
  <c r="C37" i="23"/>
  <c r="U36" i="23"/>
  <c r="K36" i="23"/>
  <c r="G36" i="23"/>
  <c r="V32" i="23" s="1"/>
  <c r="U35" i="23"/>
  <c r="O35" i="23"/>
  <c r="N35" i="23"/>
  <c r="M35" i="23"/>
  <c r="L35" i="23"/>
  <c r="F35" i="23"/>
  <c r="E35" i="23"/>
  <c r="D35" i="23"/>
  <c r="C35" i="23"/>
  <c r="U34" i="23"/>
  <c r="K34" i="23"/>
  <c r="V35" i="23" s="1"/>
  <c r="G34" i="23"/>
  <c r="V31" i="23" s="1"/>
  <c r="X33" i="23"/>
  <c r="U33" i="23"/>
  <c r="O33" i="23"/>
  <c r="N33" i="23"/>
  <c r="M33" i="23"/>
  <c r="L33" i="23"/>
  <c r="F33" i="23"/>
  <c r="E33" i="23"/>
  <c r="D33" i="23"/>
  <c r="C33" i="23"/>
  <c r="U32" i="23"/>
  <c r="K32" i="23"/>
  <c r="V34" i="23" s="1"/>
  <c r="G32" i="23"/>
  <c r="V30" i="23" s="1"/>
  <c r="U31" i="23"/>
  <c r="U30" i="23"/>
  <c r="X29" i="23"/>
  <c r="U29" i="23"/>
  <c r="U28" i="23"/>
  <c r="W27" i="23"/>
  <c r="U27" i="23"/>
  <c r="U26" i="23"/>
  <c r="X25" i="23"/>
  <c r="U25" i="23"/>
  <c r="U24" i="23"/>
  <c r="U23" i="23"/>
  <c r="U22" i="23"/>
  <c r="U21" i="23"/>
  <c r="O16" i="23"/>
  <c r="N16" i="23"/>
  <c r="M16" i="23"/>
  <c r="L16" i="23"/>
  <c r="F16" i="23"/>
  <c r="E16" i="23"/>
  <c r="D16" i="23"/>
  <c r="C16" i="23"/>
  <c r="K15" i="23"/>
  <c r="V28" i="23" s="1"/>
  <c r="G15" i="23"/>
  <c r="V24" i="23" s="1"/>
  <c r="O14" i="23"/>
  <c r="N14" i="23"/>
  <c r="M14" i="23"/>
  <c r="L14" i="23"/>
  <c r="F14" i="23"/>
  <c r="E14" i="23"/>
  <c r="D14" i="23"/>
  <c r="C14" i="23"/>
  <c r="K13" i="23"/>
  <c r="V27" i="23" s="1"/>
  <c r="G13" i="23"/>
  <c r="V23" i="23" s="1"/>
  <c r="O12" i="23"/>
  <c r="N12" i="23"/>
  <c r="M12" i="23"/>
  <c r="L12" i="23"/>
  <c r="F12" i="23"/>
  <c r="E12" i="23"/>
  <c r="D12" i="23"/>
  <c r="C12" i="23"/>
  <c r="K11" i="23"/>
  <c r="V26" i="23" s="1"/>
  <c r="G11" i="23"/>
  <c r="V22" i="23" s="1"/>
  <c r="X21" i="3"/>
  <c r="X49" i="3"/>
  <c r="X45" i="3"/>
  <c r="U52" i="3"/>
  <c r="U51" i="3"/>
  <c r="U50" i="3"/>
  <c r="U49" i="3"/>
  <c r="U47" i="3"/>
  <c r="U48" i="3"/>
  <c r="U46" i="3"/>
  <c r="U45" i="3"/>
  <c r="U38" i="3"/>
  <c r="U41" i="3"/>
  <c r="O77" i="3"/>
  <c r="N77" i="3"/>
  <c r="M77" i="3"/>
  <c r="L77" i="3"/>
  <c r="F77" i="3"/>
  <c r="E77" i="3"/>
  <c r="D77" i="3"/>
  <c r="C77" i="3"/>
  <c r="K76" i="3"/>
  <c r="V52" i="3" s="1"/>
  <c r="G76" i="3"/>
  <c r="V48" i="3" s="1"/>
  <c r="O75" i="3"/>
  <c r="N75" i="3"/>
  <c r="M75" i="3"/>
  <c r="L75" i="3"/>
  <c r="F75" i="3"/>
  <c r="E75" i="3"/>
  <c r="D75" i="3"/>
  <c r="C75" i="3"/>
  <c r="K74" i="3"/>
  <c r="V51" i="3" s="1"/>
  <c r="G74" i="3"/>
  <c r="V47" i="3" s="1"/>
  <c r="O73" i="3"/>
  <c r="N73" i="3"/>
  <c r="M73" i="3"/>
  <c r="L73" i="3"/>
  <c r="F73" i="3"/>
  <c r="E73" i="3"/>
  <c r="D73" i="3"/>
  <c r="C73" i="3"/>
  <c r="K72" i="3"/>
  <c r="V50" i="3" s="1"/>
  <c r="G72" i="3"/>
  <c r="V46" i="3" s="1"/>
  <c r="U21" i="3"/>
  <c r="U22" i="3"/>
  <c r="J32" i="28" l="1"/>
  <c r="W34" i="28" s="1"/>
  <c r="H53" i="27"/>
  <c r="W38" i="27" s="1"/>
  <c r="H36" i="27"/>
  <c r="H57" i="26"/>
  <c r="J53" i="26"/>
  <c r="W42" i="26" s="1"/>
  <c r="J57" i="26"/>
  <c r="W44" i="26" s="1"/>
  <c r="J55" i="26"/>
  <c r="W43" i="26" s="1"/>
  <c r="H6" i="2"/>
  <c r="D44" i="1"/>
  <c r="D11" i="1"/>
  <c r="D15" i="1"/>
  <c r="D23" i="1"/>
  <c r="D48" i="1"/>
  <c r="D45" i="1"/>
  <c r="D12" i="1"/>
  <c r="D16" i="1"/>
  <c r="D42" i="1"/>
  <c r="D46" i="1"/>
  <c r="D13" i="1"/>
  <c r="D20" i="1"/>
  <c r="D26" i="1"/>
  <c r="D43" i="1"/>
  <c r="D47" i="1"/>
  <c r="D14" i="1"/>
  <c r="D22" i="1"/>
  <c r="D19" i="1"/>
  <c r="D24" i="1"/>
  <c r="D9" i="1"/>
  <c r="H8" i="2"/>
  <c r="D21" i="1"/>
  <c r="C48" i="1"/>
  <c r="C7" i="1"/>
  <c r="C14" i="1"/>
  <c r="C36" i="1"/>
  <c r="C9" i="1"/>
  <c r="C15" i="1"/>
  <c r="C58" i="1"/>
  <c r="H9" i="2"/>
  <c r="C6" i="1"/>
  <c r="H11" i="2"/>
  <c r="C34" i="1"/>
  <c r="C13" i="1"/>
  <c r="C35" i="1"/>
  <c r="D6" i="1"/>
  <c r="D7" i="1"/>
  <c r="G48" i="1"/>
  <c r="T6" i="2"/>
  <c r="T12" i="2"/>
  <c r="R7" i="2"/>
  <c r="G6" i="1"/>
  <c r="T10" i="2"/>
  <c r="T11" i="2"/>
  <c r="S7" i="2"/>
  <c r="G7" i="1"/>
  <c r="G15" i="1"/>
  <c r="G19" i="1"/>
  <c r="G43" i="1"/>
  <c r="G45" i="1"/>
  <c r="G47" i="1"/>
  <c r="G50" i="1"/>
  <c r="G52" i="1"/>
  <c r="G54" i="1"/>
  <c r="G56" i="1"/>
  <c r="G58" i="1"/>
  <c r="T7" i="2"/>
  <c r="R12" i="2"/>
  <c r="G9" i="1"/>
  <c r="G13" i="1"/>
  <c r="G17" i="1"/>
  <c r="G42" i="1"/>
  <c r="G44" i="1"/>
  <c r="G46" i="1"/>
  <c r="G51" i="1"/>
  <c r="G53" i="1"/>
  <c r="G55" i="1"/>
  <c r="G57" i="1"/>
  <c r="G14" i="1"/>
  <c r="G18" i="1"/>
  <c r="G23" i="1"/>
  <c r="G27" i="1"/>
  <c r="G29" i="1"/>
  <c r="G35" i="1"/>
  <c r="G8" i="1"/>
  <c r="G12" i="1"/>
  <c r="G20" i="1"/>
  <c r="G22" i="1"/>
  <c r="G24" i="1"/>
  <c r="G26" i="1"/>
  <c r="G30" i="1"/>
  <c r="G32" i="1"/>
  <c r="G34" i="1"/>
  <c r="G36" i="1"/>
  <c r="G39" i="1"/>
  <c r="G41" i="1"/>
  <c r="T9" i="2"/>
  <c r="S12" i="2"/>
  <c r="T8" i="2"/>
  <c r="G10" i="1"/>
  <c r="G21" i="1"/>
  <c r="G25" i="1"/>
  <c r="G31" i="1"/>
  <c r="G33" i="1"/>
  <c r="G37" i="1"/>
  <c r="K17" i="25"/>
  <c r="V25" i="25" s="1"/>
  <c r="K38" i="25"/>
  <c r="V33" i="25" s="1"/>
  <c r="J36" i="25"/>
  <c r="H53" i="25"/>
  <c r="W38" i="25" s="1"/>
  <c r="J53" i="25"/>
  <c r="W42" i="25" s="1"/>
  <c r="H57" i="25"/>
  <c r="J57" i="25"/>
  <c r="W44" i="25" s="1"/>
  <c r="H74" i="25"/>
  <c r="W47" i="25" s="1"/>
  <c r="J74" i="25"/>
  <c r="W51" i="25" s="1"/>
  <c r="H11" i="26"/>
  <c r="W22" i="26" s="1"/>
  <c r="J11" i="26"/>
  <c r="W26" i="26" s="1"/>
  <c r="H15" i="26"/>
  <c r="J15" i="26"/>
  <c r="K17" i="26"/>
  <c r="V25" i="26" s="1"/>
  <c r="K38" i="26"/>
  <c r="V33" i="26" s="1"/>
  <c r="J36" i="26"/>
  <c r="H55" i="26"/>
  <c r="W39" i="26" s="1"/>
  <c r="K38" i="28"/>
  <c r="V33" i="28" s="1"/>
  <c r="J53" i="28"/>
  <c r="W42" i="28" s="1"/>
  <c r="E48" i="1"/>
  <c r="E42" i="1"/>
  <c r="E43" i="1"/>
  <c r="E44" i="1"/>
  <c r="E45" i="1"/>
  <c r="E46" i="1"/>
  <c r="E50" i="1"/>
  <c r="E51" i="1"/>
  <c r="E52" i="1"/>
  <c r="E53" i="1"/>
  <c r="E54" i="1"/>
  <c r="E55" i="1"/>
  <c r="E56" i="1"/>
  <c r="E57" i="1"/>
  <c r="E58" i="1"/>
  <c r="N7" i="2"/>
  <c r="N8" i="2"/>
  <c r="L12" i="2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N9" i="2"/>
  <c r="L10" i="2"/>
  <c r="N6" i="2"/>
  <c r="N12" i="2"/>
  <c r="E6" i="1"/>
  <c r="N11" i="2"/>
  <c r="N10" i="2"/>
  <c r="L8" i="2"/>
  <c r="M8" i="2"/>
  <c r="H32" i="25"/>
  <c r="W30" i="25" s="1"/>
  <c r="F48" i="1"/>
  <c r="Q9" i="2"/>
  <c r="P6" i="2"/>
  <c r="P12" i="2"/>
  <c r="O11" i="2"/>
  <c r="F8" i="1"/>
  <c r="F10" i="1"/>
  <c r="F12" i="1"/>
  <c r="F14" i="1"/>
  <c r="F16" i="1"/>
  <c r="F18" i="1"/>
  <c r="F20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Q6" i="2"/>
  <c r="Q12" i="2"/>
  <c r="P11" i="2"/>
  <c r="O7" i="2"/>
  <c r="O8" i="2"/>
  <c r="F7" i="1"/>
  <c r="F9" i="1"/>
  <c r="F11" i="1"/>
  <c r="F13" i="1"/>
  <c r="F15" i="1"/>
  <c r="F17" i="1"/>
  <c r="F19" i="1"/>
  <c r="F22" i="1"/>
  <c r="F24" i="1"/>
  <c r="F26" i="1"/>
  <c r="F28" i="1"/>
  <c r="F30" i="1"/>
  <c r="F32" i="1"/>
  <c r="F34" i="1"/>
  <c r="F36" i="1"/>
  <c r="F39" i="1"/>
  <c r="F41" i="1"/>
  <c r="Q11" i="2"/>
  <c r="P8" i="2"/>
  <c r="F21" i="1"/>
  <c r="F23" i="1"/>
  <c r="F25" i="1"/>
  <c r="F27" i="1"/>
  <c r="F29" i="1"/>
  <c r="F31" i="1"/>
  <c r="F33" i="1"/>
  <c r="F35" i="1"/>
  <c r="F37" i="1"/>
  <c r="F6" i="1"/>
  <c r="Q10" i="2"/>
  <c r="P9" i="2"/>
  <c r="Q8" i="2"/>
  <c r="O6" i="2"/>
  <c r="O9" i="2"/>
  <c r="Q7" i="2"/>
  <c r="O12" i="2"/>
  <c r="H32" i="26"/>
  <c r="W30" i="26" s="1"/>
  <c r="H53" i="26"/>
  <c r="W38" i="26" s="1"/>
  <c r="H72" i="26"/>
  <c r="W46" i="26" s="1"/>
  <c r="J72" i="26"/>
  <c r="W50" i="26" s="1"/>
  <c r="H76" i="26"/>
  <c r="W48" i="26" s="1"/>
  <c r="J76" i="26"/>
  <c r="J13" i="27"/>
  <c r="W28" i="27" s="1"/>
  <c r="J32" i="27"/>
  <c r="W34" i="27" s="1"/>
  <c r="H57" i="27"/>
  <c r="W40" i="27" s="1"/>
  <c r="H74" i="27"/>
  <c r="W47" i="27" s="1"/>
  <c r="J74" i="27"/>
  <c r="W51" i="27" s="1"/>
  <c r="H11" i="28"/>
  <c r="W22" i="28" s="1"/>
  <c r="H48" i="1"/>
  <c r="H7" i="1"/>
  <c r="H8" i="1"/>
  <c r="H9" i="1"/>
  <c r="H10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9" i="1"/>
  <c r="H41" i="1"/>
  <c r="H6" i="1"/>
  <c r="W10" i="2"/>
  <c r="W11" i="2"/>
  <c r="V7" i="2"/>
  <c r="U9" i="2"/>
  <c r="W7" i="2"/>
  <c r="W8" i="2"/>
  <c r="W9" i="2"/>
  <c r="H44" i="1"/>
  <c r="H46" i="1"/>
  <c r="H51" i="1"/>
  <c r="H55" i="1"/>
  <c r="W12" i="2"/>
  <c r="H43" i="1"/>
  <c r="H45" i="1"/>
  <c r="H47" i="1"/>
  <c r="H50" i="1"/>
  <c r="H52" i="1"/>
  <c r="H54" i="1"/>
  <c r="H56" i="1"/>
  <c r="H58" i="1"/>
  <c r="W6" i="2"/>
  <c r="U7" i="2"/>
  <c r="H42" i="1"/>
  <c r="H49" i="1"/>
  <c r="H53" i="1"/>
  <c r="H36" i="25"/>
  <c r="W32" i="25" s="1"/>
  <c r="H55" i="25"/>
  <c r="W39" i="25" s="1"/>
  <c r="J55" i="25"/>
  <c r="W43" i="25" s="1"/>
  <c r="H36" i="26"/>
  <c r="H15" i="28"/>
  <c r="W24" i="28" s="1"/>
  <c r="H34" i="28"/>
  <c r="W31" i="28" s="1"/>
  <c r="J34" i="28"/>
  <c r="W35" i="28" s="1"/>
  <c r="H36" i="28"/>
  <c r="W32" i="28" s="1"/>
  <c r="J57" i="28"/>
  <c r="W44" i="28" s="1"/>
  <c r="J53" i="24"/>
  <c r="W42" i="24" s="1"/>
  <c r="J55" i="24"/>
  <c r="W43" i="24" s="1"/>
  <c r="J57" i="24"/>
  <c r="W44" i="24" s="1"/>
  <c r="H55" i="24"/>
  <c r="W39" i="24" s="1"/>
  <c r="H53" i="24"/>
  <c r="W38" i="24" s="1"/>
  <c r="H57" i="24"/>
  <c r="H36" i="24"/>
  <c r="J34" i="24"/>
  <c r="W35" i="24" s="1"/>
  <c r="J15" i="24"/>
  <c r="H15" i="24"/>
  <c r="W24" i="24" s="1"/>
  <c r="H13" i="24"/>
  <c r="W23" i="24" s="1"/>
  <c r="G17" i="24"/>
  <c r="V21" i="24" s="1"/>
  <c r="I8" i="2" s="1"/>
  <c r="H11" i="24"/>
  <c r="W22" i="24" s="1"/>
  <c r="D39" i="1"/>
  <c r="D31" i="1"/>
  <c r="K10" i="2"/>
  <c r="D36" i="1"/>
  <c r="D55" i="1"/>
  <c r="D29" i="1"/>
  <c r="J11" i="2"/>
  <c r="D53" i="1"/>
  <c r="K7" i="2"/>
  <c r="D37" i="1"/>
  <c r="K12" i="2"/>
  <c r="K11" i="2"/>
  <c r="D54" i="1"/>
  <c r="D8" i="1"/>
  <c r="D32" i="1"/>
  <c r="D51" i="1"/>
  <c r="K9" i="2"/>
  <c r="D56" i="1"/>
  <c r="K8" i="2"/>
  <c r="D35" i="1"/>
  <c r="D41" i="1"/>
  <c r="D33" i="1"/>
  <c r="D52" i="1"/>
  <c r="D50" i="1"/>
  <c r="K6" i="2"/>
  <c r="D34" i="1"/>
  <c r="I11" i="2"/>
  <c r="H12" i="2"/>
  <c r="C19" i="1"/>
  <c r="H7" i="2"/>
  <c r="C16" i="1"/>
  <c r="C28" i="1"/>
  <c r="C41" i="1"/>
  <c r="C54" i="1"/>
  <c r="C57" i="1"/>
  <c r="C33" i="1"/>
  <c r="C10" i="1"/>
  <c r="C24" i="1"/>
  <c r="C37" i="1"/>
  <c r="C26" i="1"/>
  <c r="C40" i="1"/>
  <c r="C17" i="1"/>
  <c r="C42" i="1"/>
  <c r="C55" i="1"/>
  <c r="C46" i="1"/>
  <c r="C47" i="1"/>
  <c r="C50" i="1"/>
  <c r="C39" i="1"/>
  <c r="C30" i="1"/>
  <c r="C43" i="1"/>
  <c r="C56" i="1"/>
  <c r="C32" i="1"/>
  <c r="C22" i="1"/>
  <c r="C23" i="1"/>
  <c r="C12" i="1"/>
  <c r="H10" i="2"/>
  <c r="C51" i="1"/>
  <c r="C27" i="1"/>
  <c r="C53" i="1"/>
  <c r="C31" i="1"/>
  <c r="C44" i="1"/>
  <c r="C45" i="1"/>
  <c r="C21" i="1"/>
  <c r="C8" i="1"/>
  <c r="C20" i="1"/>
  <c r="F7" i="2"/>
  <c r="F10" i="2"/>
  <c r="G10" i="2"/>
  <c r="J57" i="23"/>
  <c r="W44" i="23" s="1"/>
  <c r="J53" i="23"/>
  <c r="W42" i="23" s="1"/>
  <c r="H57" i="23"/>
  <c r="W40" i="23" s="1"/>
  <c r="J55" i="23"/>
  <c r="W43" i="23" s="1"/>
  <c r="H55" i="23"/>
  <c r="W39" i="23" s="1"/>
  <c r="H53" i="23"/>
  <c r="W38" i="23" s="1"/>
  <c r="H36" i="23"/>
  <c r="W32" i="23" s="1"/>
  <c r="W40" i="26"/>
  <c r="W40" i="25"/>
  <c r="W40" i="24"/>
  <c r="H59" i="24"/>
  <c r="W37" i="24" s="1"/>
  <c r="J6" i="2" s="1"/>
  <c r="K59" i="23"/>
  <c r="V41" i="23" s="1"/>
  <c r="C25" i="1" s="1"/>
  <c r="K78" i="24"/>
  <c r="V49" i="24" s="1"/>
  <c r="H11" i="23"/>
  <c r="W22" i="23" s="1"/>
  <c r="J11" i="23"/>
  <c r="W26" i="23" s="1"/>
  <c r="H15" i="23"/>
  <c r="J15" i="23"/>
  <c r="K17" i="23"/>
  <c r="V25" i="23" s="1"/>
  <c r="F6" i="2" s="1"/>
  <c r="J32" i="23"/>
  <c r="W34" i="23" s="1"/>
  <c r="V44" i="23"/>
  <c r="C29" i="1" s="1"/>
  <c r="H74" i="23"/>
  <c r="W47" i="23" s="1"/>
  <c r="J74" i="23"/>
  <c r="W51" i="23" s="1"/>
  <c r="G78" i="23"/>
  <c r="V45" i="23" s="1"/>
  <c r="J13" i="24"/>
  <c r="W28" i="24" s="1"/>
  <c r="J32" i="24"/>
  <c r="W34" i="24" s="1"/>
  <c r="V52" i="24"/>
  <c r="K59" i="24"/>
  <c r="V41" i="24" s="1"/>
  <c r="D18" i="1" s="1"/>
  <c r="J72" i="24"/>
  <c r="W50" i="24" s="1"/>
  <c r="H74" i="24"/>
  <c r="W47" i="24" s="1"/>
  <c r="J76" i="24"/>
  <c r="H13" i="25"/>
  <c r="W23" i="25" s="1"/>
  <c r="J13" i="25"/>
  <c r="W28" i="25" s="1"/>
  <c r="V28" i="25"/>
  <c r="E47" i="1" s="1"/>
  <c r="H34" i="25"/>
  <c r="W31" i="25" s="1"/>
  <c r="J34" i="25"/>
  <c r="W35" i="25" s="1"/>
  <c r="K78" i="25"/>
  <c r="V49" i="25" s="1"/>
  <c r="H34" i="26"/>
  <c r="W31" i="26" s="1"/>
  <c r="J34" i="26"/>
  <c r="W35" i="26" s="1"/>
  <c r="K59" i="26"/>
  <c r="V41" i="26" s="1"/>
  <c r="H13" i="27"/>
  <c r="W23" i="27" s="1"/>
  <c r="K17" i="27"/>
  <c r="V25" i="27" s="1"/>
  <c r="H32" i="27"/>
  <c r="W30" i="27" s="1"/>
  <c r="J57" i="27"/>
  <c r="W44" i="27" s="1"/>
  <c r="K78" i="27"/>
  <c r="V49" i="27" s="1"/>
  <c r="J11" i="28"/>
  <c r="W26" i="28" s="1"/>
  <c r="H53" i="28"/>
  <c r="W38" i="28" s="1"/>
  <c r="H72" i="28"/>
  <c r="W46" i="28" s="1"/>
  <c r="J72" i="28"/>
  <c r="W50" i="28" s="1"/>
  <c r="H76" i="28"/>
  <c r="W48" i="28" s="1"/>
  <c r="J76" i="28"/>
  <c r="G78" i="27"/>
  <c r="V45" i="27" s="1"/>
  <c r="K78" i="28"/>
  <c r="V49" i="28" s="1"/>
  <c r="H32" i="23"/>
  <c r="W30" i="23" s="1"/>
  <c r="K38" i="23"/>
  <c r="V33" i="23" s="1"/>
  <c r="J36" i="23"/>
  <c r="J38" i="23" s="1"/>
  <c r="W33" i="23" s="1"/>
  <c r="G9" i="2" s="1"/>
  <c r="K78" i="23"/>
  <c r="V49" i="23" s="1"/>
  <c r="J11" i="24"/>
  <c r="W26" i="24" s="1"/>
  <c r="H32" i="24"/>
  <c r="W30" i="24" s="1"/>
  <c r="K38" i="24"/>
  <c r="V33" i="24" s="1"/>
  <c r="I9" i="2" s="1"/>
  <c r="J36" i="24"/>
  <c r="W36" i="24" s="1"/>
  <c r="G38" i="25"/>
  <c r="V29" i="25" s="1"/>
  <c r="E49" i="1" s="1"/>
  <c r="H72" i="25"/>
  <c r="W46" i="25" s="1"/>
  <c r="J72" i="25"/>
  <c r="W50" i="25" s="1"/>
  <c r="H76" i="25"/>
  <c r="H78" i="25" s="1"/>
  <c r="J76" i="25"/>
  <c r="H13" i="26"/>
  <c r="W23" i="26" s="1"/>
  <c r="J13" i="26"/>
  <c r="W28" i="26" s="1"/>
  <c r="G38" i="26"/>
  <c r="V29" i="26" s="1"/>
  <c r="H74" i="26"/>
  <c r="W47" i="26" s="1"/>
  <c r="J74" i="26"/>
  <c r="W51" i="26" s="1"/>
  <c r="G78" i="26"/>
  <c r="V45" i="26" s="1"/>
  <c r="J11" i="27"/>
  <c r="W26" i="27" s="1"/>
  <c r="J15" i="27"/>
  <c r="V28" i="27"/>
  <c r="G28" i="1" s="1"/>
  <c r="H34" i="27"/>
  <c r="W31" i="27" s="1"/>
  <c r="J34" i="27"/>
  <c r="W35" i="27" s="1"/>
  <c r="K38" i="27"/>
  <c r="V33" i="27" s="1"/>
  <c r="G11" i="1" s="1"/>
  <c r="J36" i="27"/>
  <c r="J55" i="27"/>
  <c r="W43" i="27" s="1"/>
  <c r="H72" i="27"/>
  <c r="W46" i="27" s="1"/>
  <c r="J72" i="27"/>
  <c r="W50" i="27" s="1"/>
  <c r="H76" i="27"/>
  <c r="J76" i="27"/>
  <c r="W52" i="27" s="1"/>
  <c r="K17" i="28"/>
  <c r="V25" i="28" s="1"/>
  <c r="U8" i="2" s="1"/>
  <c r="H32" i="28"/>
  <c r="W30" i="28" s="1"/>
  <c r="G38" i="28"/>
  <c r="V29" i="28" s="1"/>
  <c r="U6" i="2" s="1"/>
  <c r="J36" i="28"/>
  <c r="J38" i="28" s="1"/>
  <c r="W33" i="28" s="1"/>
  <c r="V9" i="2" s="1"/>
  <c r="G38" i="23"/>
  <c r="V29" i="23" s="1"/>
  <c r="F8" i="2" s="1"/>
  <c r="G78" i="25"/>
  <c r="V45" i="25" s="1"/>
  <c r="J59" i="26"/>
  <c r="W41" i="26" s="1"/>
  <c r="H13" i="23"/>
  <c r="W23" i="23" s="1"/>
  <c r="J13" i="23"/>
  <c r="W28" i="23" s="1"/>
  <c r="H34" i="23"/>
  <c r="W31" i="23" s="1"/>
  <c r="J34" i="23"/>
  <c r="W35" i="23" s="1"/>
  <c r="H72" i="23"/>
  <c r="W46" i="23" s="1"/>
  <c r="J72" i="23"/>
  <c r="W50" i="23" s="1"/>
  <c r="H76" i="23"/>
  <c r="W48" i="23" s="1"/>
  <c r="J76" i="23"/>
  <c r="H34" i="24"/>
  <c r="W31" i="24" s="1"/>
  <c r="H72" i="24"/>
  <c r="W46" i="24" s="1"/>
  <c r="J74" i="24"/>
  <c r="W51" i="24" s="1"/>
  <c r="G78" i="24"/>
  <c r="V45" i="24" s="1"/>
  <c r="H76" i="24"/>
  <c r="H11" i="25"/>
  <c r="W22" i="25" s="1"/>
  <c r="J11" i="25"/>
  <c r="W26" i="25" s="1"/>
  <c r="H15" i="25"/>
  <c r="W24" i="25" s="1"/>
  <c r="J15" i="25"/>
  <c r="J32" i="25"/>
  <c r="W34" i="25" s="1"/>
  <c r="K59" i="25"/>
  <c r="V41" i="25" s="1"/>
  <c r="L7" i="2" s="1"/>
  <c r="J32" i="26"/>
  <c r="W34" i="26" s="1"/>
  <c r="K78" i="26"/>
  <c r="V49" i="26" s="1"/>
  <c r="H11" i="27"/>
  <c r="W22" i="27" s="1"/>
  <c r="H15" i="27"/>
  <c r="W24" i="27" s="1"/>
  <c r="V48" i="27"/>
  <c r="J53" i="27"/>
  <c r="W42" i="27" s="1"/>
  <c r="J15" i="28"/>
  <c r="V28" i="28"/>
  <c r="H35" i="1" s="1"/>
  <c r="H57" i="28"/>
  <c r="W40" i="28" s="1"/>
  <c r="H74" i="28"/>
  <c r="W47" i="28" s="1"/>
  <c r="J74" i="28"/>
  <c r="W51" i="28" s="1"/>
  <c r="G78" i="28"/>
  <c r="V45" i="28" s="1"/>
  <c r="W52" i="28"/>
  <c r="J78" i="28"/>
  <c r="W49" i="28" s="1"/>
  <c r="G59" i="28"/>
  <c r="V37" i="28" s="1"/>
  <c r="U12" i="2" s="1"/>
  <c r="J59" i="28"/>
  <c r="W41" i="28" s="1"/>
  <c r="V11" i="2" s="1"/>
  <c r="V36" i="28"/>
  <c r="H57" i="1" s="1"/>
  <c r="K59" i="28"/>
  <c r="V41" i="28" s="1"/>
  <c r="U11" i="2" s="1"/>
  <c r="G17" i="28"/>
  <c r="V21" i="28" s="1"/>
  <c r="H40" i="1" s="1"/>
  <c r="W36" i="27"/>
  <c r="W48" i="27"/>
  <c r="J78" i="27"/>
  <c r="W49" i="27" s="1"/>
  <c r="G59" i="27"/>
  <c r="V37" i="27" s="1"/>
  <c r="R8" i="2" s="1"/>
  <c r="W32" i="27"/>
  <c r="V36" i="27"/>
  <c r="G16" i="1" s="1"/>
  <c r="K59" i="27"/>
  <c r="V41" i="27" s="1"/>
  <c r="R6" i="2" s="1"/>
  <c r="G17" i="27"/>
  <c r="V21" i="27" s="1"/>
  <c r="G49" i="1" s="1"/>
  <c r="G38" i="27"/>
  <c r="V29" i="27" s="1"/>
  <c r="G40" i="1" s="1"/>
  <c r="W24" i="26"/>
  <c r="W36" i="26"/>
  <c r="W52" i="26"/>
  <c r="J78" i="26"/>
  <c r="W49" i="26" s="1"/>
  <c r="G59" i="26"/>
  <c r="V37" i="26" s="1"/>
  <c r="V36" i="26"/>
  <c r="G17" i="26"/>
  <c r="V21" i="26" s="1"/>
  <c r="F40" i="1" s="1"/>
  <c r="W48" i="25"/>
  <c r="W52" i="25"/>
  <c r="W36" i="25"/>
  <c r="G59" i="25"/>
  <c r="V37" i="25" s="1"/>
  <c r="L11" i="2" s="1"/>
  <c r="V36" i="25"/>
  <c r="E24" i="1" s="1"/>
  <c r="G17" i="25"/>
  <c r="V21" i="25" s="1"/>
  <c r="L6" i="2" s="1"/>
  <c r="W48" i="24"/>
  <c r="W52" i="24"/>
  <c r="G59" i="24"/>
  <c r="V37" i="24" s="1"/>
  <c r="I6" i="2" s="1"/>
  <c r="W32" i="24"/>
  <c r="V36" i="24"/>
  <c r="D57" i="1" s="1"/>
  <c r="G38" i="24"/>
  <c r="V29" i="24" s="1"/>
  <c r="D40" i="1" s="1"/>
  <c r="K17" i="24"/>
  <c r="V25" i="24" s="1"/>
  <c r="I7" i="2" s="1"/>
  <c r="W24" i="23"/>
  <c r="H17" i="23"/>
  <c r="W52" i="23"/>
  <c r="G59" i="23"/>
  <c r="V37" i="23" s="1"/>
  <c r="C18" i="1" s="1"/>
  <c r="V36" i="23"/>
  <c r="C52" i="1" s="1"/>
  <c r="G17" i="23"/>
  <c r="V21" i="23" s="1"/>
  <c r="C11" i="1" s="1"/>
  <c r="H76" i="3"/>
  <c r="W48" i="3" s="1"/>
  <c r="H74" i="3"/>
  <c r="W47" i="3" s="1"/>
  <c r="J76" i="3"/>
  <c r="W52" i="3" s="1"/>
  <c r="J74" i="3"/>
  <c r="W51" i="3" s="1"/>
  <c r="G78" i="3"/>
  <c r="V45" i="3" s="1"/>
  <c r="K78" i="3"/>
  <c r="V49" i="3" s="1"/>
  <c r="J72" i="3"/>
  <c r="W50" i="3" s="1"/>
  <c r="H72" i="3"/>
  <c r="W46" i="3" s="1"/>
  <c r="C14" i="9"/>
  <c r="D14" i="9"/>
  <c r="E14" i="9"/>
  <c r="F14" i="9"/>
  <c r="H59" i="28" l="1"/>
  <c r="W37" i="28" s="1"/>
  <c r="V12" i="2" s="1"/>
  <c r="H11" i="1"/>
  <c r="H18" i="1"/>
  <c r="U10" i="2"/>
  <c r="H17" i="28"/>
  <c r="W21" i="28" s="1"/>
  <c r="V10" i="2" s="1"/>
  <c r="H17" i="26"/>
  <c r="O10" i="2"/>
  <c r="R11" i="2"/>
  <c r="H38" i="27"/>
  <c r="W29" i="27" s="1"/>
  <c r="S10" i="2" s="1"/>
  <c r="R10" i="2"/>
  <c r="R9" i="2"/>
  <c r="H38" i="26"/>
  <c r="W29" i="26" s="1"/>
  <c r="W32" i="26"/>
  <c r="H59" i="26"/>
  <c r="W37" i="26" s="1"/>
  <c r="E25" i="1"/>
  <c r="J59" i="25"/>
  <c r="W41" i="25" s="1"/>
  <c r="M7" i="2" s="1"/>
  <c r="H59" i="25"/>
  <c r="W37" i="25" s="1"/>
  <c r="M11" i="2" s="1"/>
  <c r="E11" i="1"/>
  <c r="L9" i="2"/>
  <c r="H38" i="25"/>
  <c r="W29" i="25" s="1"/>
  <c r="M9" i="2" s="1"/>
  <c r="J17" i="25"/>
  <c r="W25" i="25" s="1"/>
  <c r="M10" i="2" s="1"/>
  <c r="J59" i="24"/>
  <c r="H78" i="26"/>
  <c r="J17" i="28"/>
  <c r="W25" i="28" s="1"/>
  <c r="V8" i="2" s="1"/>
  <c r="H78" i="23"/>
  <c r="N78" i="23" s="1"/>
  <c r="H17" i="24"/>
  <c r="H17" i="25"/>
  <c r="B17" i="25" s="1"/>
  <c r="H59" i="27"/>
  <c r="W37" i="27" s="1"/>
  <c r="S8" i="2" s="1"/>
  <c r="J38" i="27"/>
  <c r="W33" i="27" s="1"/>
  <c r="S11" i="2" s="1"/>
  <c r="H38" i="28"/>
  <c r="N38" i="28" s="1"/>
  <c r="F11" i="2"/>
  <c r="F12" i="2"/>
  <c r="H78" i="27"/>
  <c r="B78" i="27" s="1"/>
  <c r="D25" i="1"/>
  <c r="N59" i="24"/>
  <c r="I12" i="2"/>
  <c r="D49" i="1"/>
  <c r="I10" i="2"/>
  <c r="J38" i="24"/>
  <c r="W33" i="24" s="1"/>
  <c r="J9" i="2" s="1"/>
  <c r="J17" i="24"/>
  <c r="W25" i="24" s="1"/>
  <c r="J7" i="2" s="1"/>
  <c r="I50" i="1"/>
  <c r="C49" i="1"/>
  <c r="F9" i="2"/>
  <c r="W36" i="23"/>
  <c r="I51" i="1"/>
  <c r="J51" i="1"/>
  <c r="J59" i="23"/>
  <c r="W41" i="23" s="1"/>
  <c r="G7" i="2" s="1"/>
  <c r="H59" i="23"/>
  <c r="W37" i="23" s="1"/>
  <c r="G12" i="2" s="1"/>
  <c r="H38" i="23"/>
  <c r="N38" i="23" s="1"/>
  <c r="J78" i="24"/>
  <c r="W49" i="24" s="1"/>
  <c r="J38" i="25"/>
  <c r="W33" i="25" s="1"/>
  <c r="M12" i="2" s="1"/>
  <c r="J38" i="26"/>
  <c r="W33" i="26" s="1"/>
  <c r="J59" i="27"/>
  <c r="W41" i="27" s="1"/>
  <c r="S6" i="2" s="1"/>
  <c r="W36" i="28"/>
  <c r="J17" i="23"/>
  <c r="W25" i="23" s="1"/>
  <c r="G6" i="2" s="1"/>
  <c r="H17" i="27"/>
  <c r="J17" i="27"/>
  <c r="W25" i="27" s="1"/>
  <c r="J17" i="26"/>
  <c r="W25" i="26" s="1"/>
  <c r="P7" i="2" s="1"/>
  <c r="J78" i="23"/>
  <c r="W49" i="23" s="1"/>
  <c r="H78" i="24"/>
  <c r="B78" i="24" s="1"/>
  <c r="J78" i="25"/>
  <c r="W49" i="25" s="1"/>
  <c r="H78" i="28"/>
  <c r="W45" i="28" s="1"/>
  <c r="H38" i="24"/>
  <c r="W29" i="24" s="1"/>
  <c r="J10" i="2" s="1"/>
  <c r="B78" i="28"/>
  <c r="N78" i="27"/>
  <c r="N78" i="26"/>
  <c r="W45" i="26"/>
  <c r="B78" i="26"/>
  <c r="W21" i="26"/>
  <c r="P10" i="2" s="1"/>
  <c r="W45" i="25"/>
  <c r="N78" i="24"/>
  <c r="W21" i="24"/>
  <c r="J8" i="2" s="1"/>
  <c r="W41" i="24"/>
  <c r="J12" i="2" s="1"/>
  <c r="B59" i="24"/>
  <c r="B59" i="23"/>
  <c r="N59" i="23"/>
  <c r="W21" i="23"/>
  <c r="G11" i="2" s="1"/>
  <c r="J78" i="3"/>
  <c r="W49" i="3" s="1"/>
  <c r="H78" i="3"/>
  <c r="O37" i="11"/>
  <c r="N37" i="11"/>
  <c r="M37" i="11"/>
  <c r="L37" i="11"/>
  <c r="F37" i="11"/>
  <c r="E37" i="11"/>
  <c r="D37" i="11"/>
  <c r="C37" i="1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N59" i="28" l="1"/>
  <c r="B59" i="28"/>
  <c r="W29" i="28"/>
  <c r="V6" i="2" s="1"/>
  <c r="B38" i="28"/>
  <c r="N17" i="28"/>
  <c r="B17" i="28"/>
  <c r="N17" i="26"/>
  <c r="B17" i="26"/>
  <c r="N59" i="27"/>
  <c r="N17" i="27"/>
  <c r="B17" i="27"/>
  <c r="W21" i="27"/>
  <c r="S9" i="2" s="1"/>
  <c r="B38" i="26"/>
  <c r="N59" i="26"/>
  <c r="B59" i="26"/>
  <c r="B59" i="25"/>
  <c r="N59" i="25"/>
  <c r="N38" i="25"/>
  <c r="B38" i="25"/>
  <c r="N17" i="25"/>
  <c r="W21" i="25"/>
  <c r="M6" i="2" s="1"/>
  <c r="B78" i="25"/>
  <c r="B59" i="27"/>
  <c r="W45" i="23"/>
  <c r="W45" i="24"/>
  <c r="N78" i="25"/>
  <c r="N38" i="26"/>
  <c r="W45" i="27"/>
  <c r="B38" i="27"/>
  <c r="N38" i="27"/>
  <c r="N38" i="24"/>
  <c r="B38" i="24"/>
  <c r="N17" i="24"/>
  <c r="B17" i="24"/>
  <c r="W29" i="23"/>
  <c r="G8" i="2" s="1"/>
  <c r="B38" i="23"/>
  <c r="H36" i="11"/>
  <c r="B17" i="23"/>
  <c r="N78" i="28"/>
  <c r="N17" i="23"/>
  <c r="B78" i="23"/>
  <c r="W45" i="3"/>
  <c r="N78" i="3"/>
  <c r="B78" i="3"/>
  <c r="H15" i="9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X41" i="3"/>
  <c r="X37" i="3"/>
  <c r="X33" i="3"/>
  <c r="X29" i="3"/>
  <c r="X25" i="3"/>
  <c r="W27" i="3"/>
  <c r="U33" i="3"/>
  <c r="U29" i="3"/>
  <c r="U25" i="3"/>
  <c r="U44" i="3"/>
  <c r="U43" i="3"/>
  <c r="U42" i="3"/>
  <c r="U40" i="3"/>
  <c r="U39" i="3"/>
  <c r="U36" i="3"/>
  <c r="U35" i="3"/>
  <c r="U34" i="3"/>
  <c r="U32" i="3"/>
  <c r="U31" i="3"/>
  <c r="U30" i="3"/>
  <c r="U28" i="3"/>
  <c r="U27" i="3"/>
  <c r="U26" i="3"/>
  <c r="U24" i="3"/>
  <c r="U23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V36" i="3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B48" i="1" l="1"/>
  <c r="E8" i="2"/>
  <c r="B6" i="1"/>
  <c r="E6" i="2"/>
  <c r="Z6" i="2" s="1"/>
  <c r="B58" i="1"/>
  <c r="B47" i="1"/>
  <c r="B57" i="1"/>
  <c r="E11" i="2"/>
  <c r="Z11" i="2" s="1"/>
  <c r="E12" i="2"/>
  <c r="Z8" i="2"/>
  <c r="Y9" i="2"/>
  <c r="E7" i="2"/>
  <c r="E10" i="2"/>
  <c r="E9" i="2"/>
  <c r="C9" i="2"/>
  <c r="X9" i="2" s="1"/>
  <c r="B39" i="1"/>
  <c r="B15" i="1"/>
  <c r="B43" i="1"/>
  <c r="B44" i="1"/>
  <c r="B52" i="1"/>
  <c r="B41" i="1"/>
  <c r="B49" i="1"/>
  <c r="B54" i="1"/>
  <c r="B53" i="1"/>
  <c r="B56" i="1"/>
  <c r="B16" i="1"/>
  <c r="B45" i="1"/>
  <c r="B29" i="1"/>
  <c r="B42" i="1"/>
  <c r="B55" i="1"/>
  <c r="B30" i="1"/>
  <c r="B31" i="1"/>
  <c r="B20" i="1"/>
  <c r="B13" i="1"/>
  <c r="B10" i="1"/>
  <c r="B34" i="1"/>
  <c r="B9" i="1"/>
  <c r="B36" i="1"/>
  <c r="B12" i="1"/>
  <c r="B32" i="1"/>
  <c r="B14" i="1"/>
  <c r="B35" i="1"/>
  <c r="B21" i="1"/>
  <c r="B33" i="1"/>
  <c r="B8" i="1"/>
  <c r="B37" i="1"/>
  <c r="B24" i="1"/>
  <c r="B28" i="1"/>
  <c r="B46" i="1"/>
  <c r="B7" i="1"/>
  <c r="B17" i="1"/>
  <c r="B22" i="1"/>
  <c r="B27" i="1"/>
  <c r="B23" i="1"/>
  <c r="B19" i="1"/>
  <c r="J15" i="3"/>
  <c r="H15" i="3"/>
  <c r="W24" i="3" s="1"/>
  <c r="J13" i="3"/>
  <c r="W28" i="3" s="1"/>
  <c r="H11" i="3"/>
  <c r="W22" i="3" s="1"/>
  <c r="H36" i="3"/>
  <c r="W32" i="3" s="1"/>
  <c r="H34" i="3"/>
  <c r="W31" i="3" s="1"/>
  <c r="H13" i="3"/>
  <c r="W23" i="3" s="1"/>
  <c r="G17" i="3"/>
  <c r="K59" i="3"/>
  <c r="V41" i="3" s="1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H53" i="3"/>
  <c r="W38" i="3" s="1"/>
  <c r="J36" i="3"/>
  <c r="W36" i="3" s="1"/>
  <c r="J34" i="3"/>
  <c r="W35" i="3" s="1"/>
  <c r="K38" i="3"/>
  <c r="V33" i="3" s="1"/>
  <c r="C8" i="2" s="1"/>
  <c r="J32" i="3"/>
  <c r="W34" i="3" s="1"/>
  <c r="H32" i="3"/>
  <c r="G38" i="3"/>
  <c r="V29" i="3" s="1"/>
  <c r="B11" i="1" s="1"/>
  <c r="J11" i="3"/>
  <c r="K17" i="3"/>
  <c r="V25" i="3" s="1"/>
  <c r="I48" i="1" l="1"/>
  <c r="J48" i="1"/>
  <c r="C11" i="2"/>
  <c r="X11" i="2" s="1"/>
  <c r="J57" i="1"/>
  <c r="I57" i="1"/>
  <c r="B26" i="1"/>
  <c r="J26" i="1" s="1"/>
  <c r="J47" i="1"/>
  <c r="I47" i="1"/>
  <c r="J58" i="1"/>
  <c r="I58" i="1"/>
  <c r="C7" i="2"/>
  <c r="X7" i="2" s="1"/>
  <c r="X8" i="2"/>
  <c r="C10" i="2"/>
  <c r="X10" i="2" s="1"/>
  <c r="B25" i="1"/>
  <c r="J25" i="1" s="1"/>
  <c r="Z9" i="2"/>
  <c r="Z12" i="2"/>
  <c r="Z10" i="2"/>
  <c r="I16" i="1"/>
  <c r="J16" i="1"/>
  <c r="I53" i="1"/>
  <c r="J53" i="1"/>
  <c r="J49" i="1"/>
  <c r="I49" i="1"/>
  <c r="J41" i="1"/>
  <c r="I41" i="1"/>
  <c r="J45" i="1"/>
  <c r="I45" i="1"/>
  <c r="J56" i="1"/>
  <c r="I56" i="1"/>
  <c r="J30" i="1"/>
  <c r="I30" i="1"/>
  <c r="I43" i="1"/>
  <c r="J43" i="1"/>
  <c r="J54" i="1"/>
  <c r="I54" i="1"/>
  <c r="J52" i="1"/>
  <c r="I52" i="1"/>
  <c r="I55" i="1"/>
  <c r="J55" i="1"/>
  <c r="J42" i="1"/>
  <c r="I42" i="1"/>
  <c r="J15" i="1"/>
  <c r="I15" i="1"/>
  <c r="I44" i="1"/>
  <c r="J44" i="1"/>
  <c r="J29" i="1"/>
  <c r="I29" i="1"/>
  <c r="J39" i="1"/>
  <c r="J9" i="1"/>
  <c r="I9" i="1"/>
  <c r="Z7" i="2"/>
  <c r="I22" i="1"/>
  <c r="J22" i="1"/>
  <c r="I35" i="1"/>
  <c r="J35" i="1"/>
  <c r="J10" i="1"/>
  <c r="I10" i="1"/>
  <c r="J17" i="1"/>
  <c r="I17" i="1"/>
  <c r="I24" i="1"/>
  <c r="J24" i="1"/>
  <c r="J32" i="1"/>
  <c r="I32" i="1"/>
  <c r="J20" i="1"/>
  <c r="I20" i="1"/>
  <c r="I33" i="1"/>
  <c r="J33" i="1"/>
  <c r="I27" i="1"/>
  <c r="J27" i="1"/>
  <c r="J14" i="1"/>
  <c r="I14" i="1"/>
  <c r="I37" i="1"/>
  <c r="J37" i="1"/>
  <c r="I12" i="1"/>
  <c r="J12" i="1"/>
  <c r="I31" i="1"/>
  <c r="J31" i="1"/>
  <c r="J21" i="1"/>
  <c r="I21" i="1"/>
  <c r="J34" i="1"/>
  <c r="I34" i="1"/>
  <c r="J19" i="1"/>
  <c r="I19" i="1"/>
  <c r="I23" i="1"/>
  <c r="J23" i="1"/>
  <c r="J7" i="1"/>
  <c r="I7" i="1"/>
  <c r="J46" i="1"/>
  <c r="I46" i="1"/>
  <c r="J11" i="1"/>
  <c r="I11" i="1"/>
  <c r="I13" i="1"/>
  <c r="J13" i="1"/>
  <c r="J28" i="1"/>
  <c r="I28" i="1"/>
  <c r="J8" i="1"/>
  <c r="I8" i="1"/>
  <c r="J36" i="1"/>
  <c r="I36" i="1"/>
  <c r="I6" i="1"/>
  <c r="J6" i="1"/>
  <c r="V21" i="3"/>
  <c r="H17" i="3"/>
  <c r="W21" i="3" s="1"/>
  <c r="H38" i="3"/>
  <c r="W29" i="3" s="1"/>
  <c r="Y11" i="2" s="1"/>
  <c r="W30" i="3"/>
  <c r="J17" i="3"/>
  <c r="W25" i="3" s="1"/>
  <c r="W26" i="3"/>
  <c r="H59" i="3"/>
  <c r="W37" i="3" s="1"/>
  <c r="J59" i="3"/>
  <c r="J38" i="3"/>
  <c r="I26" i="1" l="1"/>
  <c r="C12" i="2"/>
  <c r="X12" i="2" s="1"/>
  <c r="I25" i="1"/>
  <c r="Y6" i="2"/>
  <c r="C6" i="2"/>
  <c r="X6" i="2" s="1"/>
  <c r="Y7" i="2"/>
  <c r="B38" i="3"/>
  <c r="N38" i="3"/>
  <c r="W33" i="3"/>
  <c r="B17" i="3"/>
  <c r="N17" i="3"/>
  <c r="B59" i="3"/>
  <c r="W41" i="3"/>
  <c r="N59" i="3"/>
  <c r="D8" i="2" l="1"/>
  <c r="Y8" i="2" s="1"/>
  <c r="Y10" i="2"/>
  <c r="Y12" i="2"/>
</calcChain>
</file>

<file path=xl/sharedStrings.xml><?xml version="1.0" encoding="utf-8"?>
<sst xmlns="http://schemas.openxmlformats.org/spreadsheetml/2006/main" count="2876" uniqueCount="121">
  <si>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</si>
  <si>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</si>
  <si>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</si>
  <si>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</si>
  <si>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</si>
  <si>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</si>
  <si>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</si>
  <si>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</si>
  <si>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</si>
  <si>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</si>
  <si>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</si>
  <si>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</si>
  <si>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</si>
  <si>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</si>
  <si>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</si>
  <si>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</si>
  <si>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</si>
  <si>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</si>
  <si>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</si>
  <si>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</si>
  <si>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</si>
  <si>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</si>
  <si>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</si>
  <si>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</si>
  <si>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</si>
  <si>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</si>
  <si>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</si>
  <si>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</si>
  <si>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</si>
  <si>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</si>
  <si>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</si>
  <si>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</si>
  <si>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</si>
  <si>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</si>
  <si>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</si>
  <si>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</si>
  <si>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</si>
  <si>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</si>
  <si>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</si>
  <si>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</si>
  <si>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</si>
  <si>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</si>
  <si>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</si>
  <si>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</si>
  <si>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Geisler Daniel</t>
  </si>
  <si>
    <t>Neuburger Martin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</si>
  <si>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</si>
  <si>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</si>
  <si>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</si>
  <si>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</si>
  <si>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</si>
  <si>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</si>
  <si>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</si>
  <si>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</si>
  <si>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</si>
  <si>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</si>
  <si>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</si>
  <si>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</si>
  <si>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</si>
  <si>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</si>
  <si>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</si>
  <si>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</si>
  <si>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</si>
  <si>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</si>
  <si>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</si>
  <si>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</si>
  <si>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</si>
  <si>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</si>
  <si>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</si>
  <si>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</si>
  <si>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</si>
  <si>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Wurzwallner Peter</t>
  </si>
  <si>
    <t>SV RB Eggersdorf</t>
  </si>
  <si>
    <t>Brucker SV</t>
  </si>
  <si>
    <t>SV Feistritztal</t>
  </si>
  <si>
    <t>SV Knittelfeld</t>
  </si>
  <si>
    <t>6. Runde</t>
  </si>
  <si>
    <t>7. Runde</t>
  </si>
  <si>
    <t xml:space="preserve">6. Runde </t>
  </si>
  <si>
    <t>Hansmann Sophie</t>
  </si>
  <si>
    <t>Feierl Michael</t>
  </si>
  <si>
    <t>Hoffelner Johannes</t>
  </si>
  <si>
    <t>Miltscheff Ines</t>
  </si>
  <si>
    <t>Krasser Sophia</t>
  </si>
  <si>
    <t>Geisler Michael</t>
  </si>
  <si>
    <t>Gölles Franz</t>
  </si>
  <si>
    <t>Knollmüller Daniel</t>
  </si>
  <si>
    <t>Matzer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</si>
  <si>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</si>
  <si>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</si>
  <si>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</si>
  <si>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</si>
  <si>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</si>
  <si>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</si>
  <si>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SAISON 2024 / 25</t>
  </si>
  <si>
    <t xml:space="preserve">1. Runde in Kainisch </t>
  </si>
  <si>
    <t>2. Runde in Langenwang</t>
  </si>
  <si>
    <t>3. Runde in Eggersdorf</t>
  </si>
  <si>
    <t>Cermak Romina</t>
  </si>
  <si>
    <t>Freitag Laura</t>
  </si>
  <si>
    <t>Fölzer Karl-Heinz</t>
  </si>
  <si>
    <t>Steirische Landesliga 2024/25</t>
  </si>
  <si>
    <t>Matzer Madeleine</t>
  </si>
  <si>
    <t>Strempfl Martin</t>
  </si>
  <si>
    <t>Hansmann Georg</t>
  </si>
  <si>
    <t>4. Runde in Krieglach</t>
  </si>
  <si>
    <t xml:space="preserve">5. Runde in Bruck </t>
  </si>
  <si>
    <t>6. Runde in Feistritztal</t>
  </si>
  <si>
    <t>7. Runde in Knittelfeld</t>
  </si>
  <si>
    <t>Weglehner Raphael</t>
  </si>
  <si>
    <t>Arlitzer Rafael</t>
  </si>
  <si>
    <t>Meißl Theresa</t>
  </si>
  <si>
    <t xml:space="preserve">Glockengießer Elisa </t>
  </si>
  <si>
    <t>Finale in Knittelfeld</t>
  </si>
  <si>
    <t>Gold Medal Match</t>
  </si>
  <si>
    <t>Bronze Medal Match</t>
  </si>
  <si>
    <t>Begegnung um den Aufstieg bzw. Verbleib in der Landesliga</t>
  </si>
  <si>
    <t>Kapfenberger SV</t>
  </si>
  <si>
    <t>Ballaus Juliana</t>
  </si>
  <si>
    <t>Hausegger Harald</t>
  </si>
  <si>
    <t>Ferstl 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</si>
</sst>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5" borderId="40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4" fillId="5" borderId="37" xfId="1" applyFont="1" applyFill="1" applyBorder="1" applyAlignment="1" applyProtection="1">
      <alignment horizontal="center" vertical="center"/>
      <protection locked="0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0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27" xfId="1" applyNumberFormat="1" applyFont="1" applyFill="1" applyBorder="1" applyAlignment="1" applyProtection="1">
      <alignment horizontal="center" vertical="center"/>
      <protection locked="0"/>
    </xf>
    <xf numFmtId="1" fontId="8" fillId="0" borderId="26" xfId="1" applyNumberFormat="1" applyFont="1" applyBorder="1" applyAlignment="1">
      <alignment horizontal="center" vertical="center"/>
    </xf>
    <xf numFmtId="1" fontId="4" fillId="0" borderId="28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3" xfId="1" applyFont="1" applyFill="1" applyBorder="1" applyAlignment="1" applyProtection="1">
      <alignment horizontal="center" vertical="center"/>
      <protection locked="0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6" borderId="20" xfId="1" applyFont="1" applyFill="1" applyBorder="1" applyAlignment="1">
      <alignment horizontal="center"/>
    </xf>
    <xf numFmtId="0" fontId="4" fillId="6" borderId="23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5" xfId="1" applyFont="1" applyFill="1" applyBorder="1" applyAlignment="1">
      <alignment horizont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A2" sqref="A2:L2"/>
    </sheetView>
  </sheetViews>
  <sheetFormatPr baseColWidth="10" defaultRowHeight="15" x14ac:dyDescent="0.25"/>
  <cols>
    <col min="3" max="3" width="7.7109375" customWidth="1"/>
    <col min="6" max="7" width="5.7109375" customWidth="1"/>
    <col min="10" max="10" width="7.7109375" customWidth="1"/>
  </cols>
  <sheetData>
    <row r="1" spans="1:12" x14ac:dyDescent="0.2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25">
      <c r="A3" s="88" t="s">
        <v>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6" customHeight="1" x14ac:dyDescent="0.25"/>
    <row r="5" spans="1:12" ht="18" customHeight="1" x14ac:dyDescent="0.25">
      <c r="A5" s="83" t="s">
        <v>46</v>
      </c>
      <c r="B5" s="83"/>
      <c r="C5" s="72"/>
      <c r="D5" s="73"/>
      <c r="E5" s="73"/>
      <c r="F5" s="90"/>
      <c r="G5" s="90"/>
      <c r="H5" s="73"/>
      <c r="I5" s="73"/>
      <c r="J5" s="73"/>
      <c r="K5" s="83" t="s">
        <v>47</v>
      </c>
      <c r="L5" s="83"/>
    </row>
    <row r="6" spans="1:12" ht="18" customHeight="1" x14ac:dyDescent="0.25">
      <c r="A6" s="85"/>
      <c r="B6" s="85"/>
      <c r="C6" s="74"/>
      <c r="D6" s="91" t="s">
        <v>50</v>
      </c>
      <c r="E6" s="83"/>
      <c r="F6" s="83"/>
      <c r="G6" s="83"/>
      <c r="H6" s="83"/>
      <c r="I6" s="92"/>
      <c r="J6" s="74"/>
      <c r="K6" s="87"/>
      <c r="L6" s="87"/>
    </row>
    <row r="7" spans="1:12" ht="18" customHeight="1" x14ac:dyDescent="0.25">
      <c r="A7" s="75"/>
      <c r="B7" s="76"/>
      <c r="C7" s="74"/>
      <c r="D7" s="93"/>
      <c r="E7" s="85"/>
      <c r="F7" s="74"/>
      <c r="G7" s="74"/>
      <c r="H7" s="87"/>
      <c r="I7" s="94"/>
      <c r="J7" s="74"/>
      <c r="K7" s="75"/>
      <c r="L7" s="76"/>
    </row>
    <row r="8" spans="1:12" ht="18" customHeight="1" x14ac:dyDescent="0.25">
      <c r="A8" s="87"/>
      <c r="B8" s="87"/>
      <c r="C8" s="74"/>
      <c r="D8" s="77"/>
      <c r="E8" s="77"/>
      <c r="F8" s="77"/>
      <c r="G8" s="77"/>
      <c r="H8" s="77"/>
      <c r="I8" s="77"/>
      <c r="J8" s="74"/>
      <c r="K8" s="85"/>
      <c r="L8" s="85"/>
    </row>
    <row r="9" spans="1:12" ht="18" customHeight="1" x14ac:dyDescent="0.25">
      <c r="A9" s="77"/>
      <c r="B9" s="77"/>
      <c r="C9" s="77"/>
      <c r="D9" s="83" t="s">
        <v>51</v>
      </c>
      <c r="E9" s="83"/>
      <c r="F9" s="83"/>
      <c r="G9" s="83"/>
      <c r="H9" s="83"/>
      <c r="I9" s="83"/>
      <c r="J9" s="77"/>
      <c r="K9" s="77"/>
      <c r="L9" s="77"/>
    </row>
    <row r="10" spans="1:12" ht="18" customHeight="1" x14ac:dyDescent="0.25">
      <c r="A10" s="77"/>
      <c r="B10" s="77"/>
      <c r="C10" s="77"/>
      <c r="D10" s="84"/>
      <c r="E10" s="84"/>
      <c r="F10" s="74"/>
      <c r="G10" s="74"/>
      <c r="H10" s="85"/>
      <c r="I10" s="85"/>
      <c r="J10" s="77"/>
      <c r="K10" s="77"/>
      <c r="L10" s="77"/>
    </row>
    <row r="13" spans="1:12" ht="26.25" x14ac:dyDescent="0.25">
      <c r="D13" s="86" t="s">
        <v>52</v>
      </c>
      <c r="E13" s="86"/>
      <c r="F13" s="86"/>
      <c r="G13" s="86"/>
      <c r="H13" s="86"/>
      <c r="I13" s="86"/>
    </row>
    <row r="14" spans="1:12" s="77" customFormat="1" ht="18" customHeight="1" x14ac:dyDescent="0.25">
      <c r="D14" s="82" t="s">
        <v>53</v>
      </c>
      <c r="E14" s="82"/>
      <c r="F14" s="82"/>
      <c r="G14" s="82"/>
      <c r="H14" s="82"/>
      <c r="I14" s="82"/>
    </row>
    <row r="15" spans="1:12" s="77" customFormat="1" ht="18" customHeight="1" x14ac:dyDescent="0.25">
      <c r="D15" s="82" t="s">
        <v>54</v>
      </c>
      <c r="E15" s="82"/>
      <c r="F15" s="82"/>
      <c r="G15" s="82"/>
      <c r="H15" s="82"/>
      <c r="I15" s="82"/>
    </row>
    <row r="16" spans="1:12" s="77" customFormat="1" ht="18" customHeight="1" x14ac:dyDescent="0.25">
      <c r="D16" s="82" t="s">
        <v>55</v>
      </c>
      <c r="E16" s="82"/>
      <c r="F16" s="82"/>
      <c r="G16" s="82"/>
      <c r="H16" s="82"/>
      <c r="I16" s="82"/>
    </row>
    <row r="17" spans="4:9" s="77" customFormat="1" ht="18" customHeight="1" x14ac:dyDescent="0.25">
      <c r="D17" s="82" t="s">
        <v>57</v>
      </c>
      <c r="E17" s="82"/>
      <c r="F17" s="82"/>
      <c r="G17" s="82"/>
      <c r="H17" s="82"/>
      <c r="I17" s="82"/>
    </row>
    <row r="18" spans="4:9" s="77" customFormat="1" ht="18" customHeight="1" x14ac:dyDescent="0.25">
      <c r="D18" s="82" t="s">
        <v>56</v>
      </c>
      <c r="E18" s="82"/>
      <c r="F18" s="82"/>
      <c r="G18" s="82"/>
      <c r="H18" s="82"/>
      <c r="I18" s="82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F97C-751E-4909-8E0D-36CCF32A914F}">
  <dimension ref="A1:X87"/>
  <sheetViews>
    <sheetView topLeftCell="A76" workbookViewId="0">
      <selection activeCell="S16" sqref="S16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45675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75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81</v>
      </c>
      <c r="C11" s="46">
        <v>97</v>
      </c>
      <c r="D11" s="46">
        <v>96</v>
      </c>
      <c r="E11" s="46">
        <v>100</v>
      </c>
      <c r="F11" s="46">
        <v>97</v>
      </c>
      <c r="G11" s="47">
        <f>SUM(C11:F11)</f>
        <v>390</v>
      </c>
      <c r="H11" s="48">
        <f>SUM(C12:F12)</f>
        <v>2</v>
      </c>
      <c r="I11" s="49" t="s">
        <v>31</v>
      </c>
      <c r="J11" s="50">
        <f>SUM(L12:O12)</f>
        <v>6</v>
      </c>
      <c r="K11" s="47">
        <f>SUM(L11:O11)</f>
        <v>395</v>
      </c>
      <c r="L11" s="46">
        <v>97</v>
      </c>
      <c r="M11" s="46">
        <v>100</v>
      </c>
      <c r="N11" s="46">
        <v>99</v>
      </c>
      <c r="O11" s="46">
        <v>99</v>
      </c>
      <c r="P11" s="147" t="s">
        <v>12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98</v>
      </c>
      <c r="C13" s="56">
        <v>98</v>
      </c>
      <c r="D13" s="56">
        <v>95</v>
      </c>
      <c r="E13" s="56">
        <v>96</v>
      </c>
      <c r="F13" s="56">
        <v>97</v>
      </c>
      <c r="G13" s="57">
        <f t="shared" ref="G13:G15" si="0">SUM(C13:F13)</f>
        <v>386</v>
      </c>
      <c r="H13" s="58">
        <f>SUM(C14:F14)</f>
        <v>2</v>
      </c>
      <c r="I13" s="59" t="s">
        <v>31</v>
      </c>
      <c r="J13" s="60">
        <f>SUM(L14:O14)</f>
        <v>6</v>
      </c>
      <c r="K13" s="57">
        <f t="shared" ref="K13:K15" si="1">SUM(L13:O13)</f>
        <v>391</v>
      </c>
      <c r="L13" s="56">
        <v>98</v>
      </c>
      <c r="M13" s="56">
        <v>97</v>
      </c>
      <c r="N13" s="56">
        <v>99</v>
      </c>
      <c r="O13" s="56">
        <v>97</v>
      </c>
      <c r="P13" s="124" t="s">
        <v>109</v>
      </c>
      <c r="Q13" s="120">
        <v>4</v>
      </c>
    </row>
    <row r="14" spans="1:17" x14ac:dyDescent="0.25">
      <c r="A14" s="121"/>
      <c r="B14" s="123"/>
      <c r="C14" s="51">
        <f>IF(C13&lt;O13,0,IF(C13=O13,1,2))</f>
        <v>2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0</v>
      </c>
      <c r="P14" s="125"/>
      <c r="Q14" s="121"/>
    </row>
    <row r="15" spans="1:17" x14ac:dyDescent="0.25">
      <c r="A15" s="120">
        <v>3</v>
      </c>
      <c r="B15" s="122" t="s">
        <v>92</v>
      </c>
      <c r="C15" s="56">
        <v>99</v>
      </c>
      <c r="D15" s="56">
        <v>98</v>
      </c>
      <c r="E15" s="56">
        <v>98</v>
      </c>
      <c r="F15" s="56">
        <v>97</v>
      </c>
      <c r="G15" s="57">
        <f t="shared" si="0"/>
        <v>392</v>
      </c>
      <c r="H15" s="58">
        <f>SUM(C16:F16)</f>
        <v>7</v>
      </c>
      <c r="I15" s="59" t="s">
        <v>31</v>
      </c>
      <c r="J15" s="60">
        <f>SUM(L16:O16)</f>
        <v>1</v>
      </c>
      <c r="K15" s="57">
        <f t="shared" si="1"/>
        <v>385</v>
      </c>
      <c r="L15" s="56">
        <v>97</v>
      </c>
      <c r="M15" s="56">
        <v>94</v>
      </c>
      <c r="N15" s="56">
        <v>97</v>
      </c>
      <c r="O15" s="56">
        <v>97</v>
      </c>
      <c r="P15" s="124" t="s">
        <v>100</v>
      </c>
      <c r="Q15" s="120">
        <v>6</v>
      </c>
    </row>
    <row r="16" spans="1:17" x14ac:dyDescent="0.25">
      <c r="A16" s="121"/>
      <c r="B16" s="123"/>
      <c r="C16" s="51">
        <f>IF(C15&lt;O15,0,IF(C15=O15,1,2))</f>
        <v>2</v>
      </c>
      <c r="D16" s="51">
        <f>IF(D15&lt;N15,0,IF(D15=N15,1,2))</f>
        <v>2</v>
      </c>
      <c r="E16" s="51">
        <f>IF(E15&lt;M15,0,IF(E15=M15,1,2))</f>
        <v>2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0</v>
      </c>
      <c r="N16" s="51">
        <f>IF(N15&lt;D15,0,IF(N15=D15,1,2))</f>
        <v>0</v>
      </c>
      <c r="O16" s="51">
        <f>IF(O15&lt;C15,0,IF(O15=C15,1,2))</f>
        <v>0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1168</v>
      </c>
      <c r="H17" s="24">
        <f>H15+H13+H11</f>
        <v>11</v>
      </c>
      <c r="I17" s="25" t="s">
        <v>31</v>
      </c>
      <c r="J17" s="62">
        <f>J15+J13+J11</f>
        <v>13</v>
      </c>
      <c r="K17" s="61">
        <f>K15+K13+K11</f>
        <v>1171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Knittelfeld</v>
      </c>
      <c r="V21" s="63">
        <f>G17</f>
        <v>1168</v>
      </c>
      <c r="W21">
        <f>H17</f>
        <v>11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Hoffelner Johannes</v>
      </c>
      <c r="V22" s="63">
        <f>G11</f>
        <v>390</v>
      </c>
      <c r="W22" s="63">
        <f>H11</f>
        <v>2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Cermak Romina</v>
      </c>
      <c r="V23" s="63">
        <f>G13</f>
        <v>386</v>
      </c>
      <c r="W23" s="63">
        <f>H13</f>
        <v>2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Cermak Fabricio</v>
      </c>
      <c r="V24" s="63">
        <f>G15</f>
        <v>392</v>
      </c>
      <c r="W24" s="63">
        <f>H15</f>
        <v>7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Brucker SV</v>
      </c>
      <c r="V25" s="63">
        <f>K17</f>
        <v>1171</v>
      </c>
      <c r="W25" s="63">
        <f>J17</f>
        <v>13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Fölzer Verona</v>
      </c>
      <c r="V26" s="63">
        <f>K11</f>
        <v>395</v>
      </c>
      <c r="W26" s="63">
        <f>J11</f>
        <v>6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Weglehner Raphael</v>
      </c>
      <c r="V27" s="63">
        <f>K13</f>
        <v>391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Fölzer Karl-Heinz</v>
      </c>
      <c r="V28" s="63">
        <f>K15</f>
        <v>385</v>
      </c>
      <c r="W28" s="63">
        <f t="shared" si="2"/>
        <v>6</v>
      </c>
    </row>
    <row r="29" spans="1:24" x14ac:dyDescent="0.25">
      <c r="S29" s="81"/>
      <c r="U29" t="str">
        <f>A30</f>
        <v>SV Raika Langenwang</v>
      </c>
      <c r="V29" s="63">
        <f>G38</f>
        <v>1148</v>
      </c>
      <c r="W29" s="63">
        <f>H38</f>
        <v>6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74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394</v>
      </c>
      <c r="W30" s="63">
        <f>H32</f>
        <v>1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385</v>
      </c>
      <c r="W31" s="63">
        <f>H34</f>
        <v>4</v>
      </c>
    </row>
    <row r="32" spans="1:24" ht="15" customHeight="1" x14ac:dyDescent="0.25">
      <c r="A32" s="139">
        <v>1</v>
      </c>
      <c r="B32" s="122" t="s">
        <v>84</v>
      </c>
      <c r="C32" s="46">
        <v>98</v>
      </c>
      <c r="D32" s="46">
        <v>98</v>
      </c>
      <c r="E32" s="46">
        <v>99</v>
      </c>
      <c r="F32" s="46">
        <v>99</v>
      </c>
      <c r="G32" s="47">
        <f>SUM(C32:F32)</f>
        <v>394</v>
      </c>
      <c r="H32" s="48">
        <f>SUM(C33:F33)</f>
        <v>1</v>
      </c>
      <c r="I32" s="49" t="s">
        <v>31</v>
      </c>
      <c r="J32" s="50">
        <f>SUM(L33:O33)</f>
        <v>7</v>
      </c>
      <c r="K32" s="47">
        <f>SUM(L32:O32)</f>
        <v>399</v>
      </c>
      <c r="L32" s="46">
        <v>100</v>
      </c>
      <c r="M32" s="46">
        <v>99</v>
      </c>
      <c r="N32" s="46">
        <v>100</v>
      </c>
      <c r="O32" s="46">
        <v>100</v>
      </c>
      <c r="P32" s="147" t="s">
        <v>103</v>
      </c>
      <c r="Q32" s="139">
        <v>2</v>
      </c>
      <c r="U32" t="str">
        <f>B36</f>
        <v>Knollmüller Daniel</v>
      </c>
      <c r="V32" s="63">
        <f>G36</f>
        <v>369</v>
      </c>
      <c r="W32" s="63">
        <f>H36</f>
        <v>1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1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1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1162</v>
      </c>
      <c r="W33" s="63">
        <f>J38</f>
        <v>18</v>
      </c>
      <c r="X33">
        <f>K30</f>
        <v>3</v>
      </c>
    </row>
    <row r="34" spans="1:24" ht="15" customHeight="1" x14ac:dyDescent="0.25">
      <c r="A34" s="120">
        <v>2</v>
      </c>
      <c r="B34" s="122" t="s">
        <v>44</v>
      </c>
      <c r="C34" s="56">
        <v>97</v>
      </c>
      <c r="D34" s="56">
        <v>96</v>
      </c>
      <c r="E34" s="56">
        <v>97</v>
      </c>
      <c r="F34" s="56">
        <v>95</v>
      </c>
      <c r="G34" s="57">
        <f t="shared" ref="G34" si="3">SUM(C34:F34)</f>
        <v>385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385</v>
      </c>
      <c r="L34" s="56">
        <v>97</v>
      </c>
      <c r="M34" s="56">
        <v>95</v>
      </c>
      <c r="N34" s="56">
        <v>96</v>
      </c>
      <c r="O34" s="56">
        <v>97</v>
      </c>
      <c r="P34" s="124" t="s">
        <v>19</v>
      </c>
      <c r="Q34" s="120">
        <v>4</v>
      </c>
      <c r="U34" t="str">
        <f>P32</f>
        <v>Strempfl Martin</v>
      </c>
      <c r="V34" s="63">
        <f>K32</f>
        <v>399</v>
      </c>
      <c r="W34" s="63">
        <f>J32</f>
        <v>7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2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0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 t="str">
        <f>P34</f>
        <v>Mörth Stefanie</v>
      </c>
      <c r="V35" s="63">
        <f>K34</f>
        <v>385</v>
      </c>
      <c r="W35" s="63">
        <f>J34</f>
        <v>4</v>
      </c>
    </row>
    <row r="36" spans="1:24" ht="15" customHeight="1" x14ac:dyDescent="0.25">
      <c r="A36" s="120">
        <v>3</v>
      </c>
      <c r="B36" s="122" t="s">
        <v>86</v>
      </c>
      <c r="C36" s="56">
        <v>92</v>
      </c>
      <c r="D36" s="56">
        <v>91</v>
      </c>
      <c r="E36" s="56">
        <v>93</v>
      </c>
      <c r="F36" s="56">
        <v>93</v>
      </c>
      <c r="G36" s="57">
        <f t="shared" ref="G36" si="5">SUM(C36:F36)</f>
        <v>369</v>
      </c>
      <c r="H36" s="58">
        <f>SUM(C37:F37)</f>
        <v>1</v>
      </c>
      <c r="I36" s="59" t="s">
        <v>31</v>
      </c>
      <c r="J36" s="60">
        <f>SUM(L37:O37)</f>
        <v>7</v>
      </c>
      <c r="K36" s="57">
        <f t="shared" ref="K36" si="6">SUM(L36:O36)</f>
        <v>378</v>
      </c>
      <c r="L36" s="56">
        <v>96</v>
      </c>
      <c r="M36" s="56">
        <v>95</v>
      </c>
      <c r="N36" s="56">
        <v>95</v>
      </c>
      <c r="O36" s="56">
        <v>92</v>
      </c>
      <c r="P36" s="124" t="s">
        <v>91</v>
      </c>
      <c r="Q36" s="120">
        <v>6</v>
      </c>
      <c r="U36" t="str">
        <f>P36</f>
        <v>Lechner Theresa</v>
      </c>
      <c r="V36" s="63">
        <f>K36</f>
        <v>378</v>
      </c>
      <c r="W36" s="63">
        <f>J36</f>
        <v>7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1</v>
      </c>
      <c r="P37" s="125"/>
      <c r="Q37" s="121"/>
      <c r="U37" t="str">
        <f>A51</f>
        <v>SV Kainisch</v>
      </c>
      <c r="V37" s="63">
        <f>G59</f>
        <v>1120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1148</v>
      </c>
      <c r="H38" s="24">
        <f>H36+H34+H32</f>
        <v>6</v>
      </c>
      <c r="I38" s="25" t="s">
        <v>31</v>
      </c>
      <c r="J38" s="62">
        <f>J36+J34+J32</f>
        <v>18</v>
      </c>
      <c r="K38" s="61">
        <f>K36+K34+K32</f>
        <v>1162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Illmayr Daniel</v>
      </c>
      <c r="V38" s="63">
        <f>G53</f>
        <v>380</v>
      </c>
      <c r="W38" s="63">
        <f>H53</f>
        <v>0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Hofer Antonia</v>
      </c>
      <c r="V39" s="63">
        <f>G55</f>
        <v>366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Haim Andreas</v>
      </c>
      <c r="V40" s="63">
        <f>G57</f>
        <v>374</v>
      </c>
      <c r="W40" s="63">
        <f>H57</f>
        <v>7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RB Eggersdorf</v>
      </c>
      <c r="V41" s="63">
        <f>K59</f>
        <v>1138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Meissl Theresa</v>
      </c>
      <c r="V42" s="63">
        <f>K53</f>
        <v>391</v>
      </c>
      <c r="W42" s="63">
        <f>J53</f>
        <v>8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Glockengießer Elisa</v>
      </c>
      <c r="V43" s="63">
        <f>K55</f>
        <v>385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Hottowy Bernhard</v>
      </c>
      <c r="V44" s="63">
        <f>K57</f>
        <v>362</v>
      </c>
      <c r="W44" s="63">
        <f>J57</f>
        <v>1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64</v>
      </c>
      <c r="C53" s="46">
        <v>97</v>
      </c>
      <c r="D53" s="46">
        <v>94</v>
      </c>
      <c r="E53" s="46">
        <v>95</v>
      </c>
      <c r="F53" s="46">
        <v>94</v>
      </c>
      <c r="G53" s="47">
        <f>SUM(C53:F53)</f>
        <v>380</v>
      </c>
      <c r="H53" s="48">
        <f>SUM(C54:F54)</f>
        <v>0</v>
      </c>
      <c r="I53" s="49" t="s">
        <v>31</v>
      </c>
      <c r="J53" s="50">
        <f>SUM(L54:O54)</f>
        <v>8</v>
      </c>
      <c r="K53" s="47">
        <f>SUM(L53:O53)</f>
        <v>391</v>
      </c>
      <c r="L53" s="46">
        <v>98</v>
      </c>
      <c r="M53" s="46">
        <v>99</v>
      </c>
      <c r="N53" s="46">
        <v>96</v>
      </c>
      <c r="O53" s="46">
        <v>98</v>
      </c>
      <c r="P53" s="147" t="s">
        <v>18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70</v>
      </c>
      <c r="C55" s="56">
        <v>92</v>
      </c>
      <c r="D55" s="56">
        <v>90</v>
      </c>
      <c r="E55" s="56">
        <v>92</v>
      </c>
      <c r="F55" s="56">
        <v>92</v>
      </c>
      <c r="G55" s="57">
        <f t="shared" ref="G55" si="7">SUM(C55:F55)</f>
        <v>366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385</v>
      </c>
      <c r="L55" s="56">
        <v>95</v>
      </c>
      <c r="M55" s="56">
        <v>97</v>
      </c>
      <c r="N55" s="56">
        <v>96</v>
      </c>
      <c r="O55" s="56">
        <v>97</v>
      </c>
      <c r="P55" s="124" t="s">
        <v>68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88</v>
      </c>
      <c r="C57" s="56">
        <v>93</v>
      </c>
      <c r="D57" s="56">
        <v>94</v>
      </c>
      <c r="E57" s="56">
        <v>92</v>
      </c>
      <c r="F57" s="56">
        <v>95</v>
      </c>
      <c r="G57" s="57">
        <f t="shared" ref="G57" si="9">SUM(C57:F57)</f>
        <v>374</v>
      </c>
      <c r="H57" s="58">
        <f>SUM(C58:F58)</f>
        <v>7</v>
      </c>
      <c r="I57" s="59" t="s">
        <v>31</v>
      </c>
      <c r="J57" s="60">
        <f>SUM(L58:O58)</f>
        <v>1</v>
      </c>
      <c r="K57" s="57">
        <f t="shared" ref="K57" si="10">SUM(L57:O57)</f>
        <v>362</v>
      </c>
      <c r="L57" s="56">
        <v>89</v>
      </c>
      <c r="M57" s="56">
        <v>89</v>
      </c>
      <c r="N57" s="56">
        <v>91</v>
      </c>
      <c r="O57" s="56">
        <v>93</v>
      </c>
      <c r="P57" s="124" t="s">
        <v>67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2</v>
      </c>
      <c r="E58" s="51">
        <f>IF(E57&lt;M57,0,IF(E57=M57,1,2))</f>
        <v>2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1120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1138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4876-94AE-493E-8919-50F7B67E7FC1}">
  <dimension ref="A1:X87"/>
  <sheetViews>
    <sheetView workbookViewId="0">
      <selection activeCell="S15" sqref="S15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45710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74</v>
      </c>
      <c r="B9" s="171"/>
      <c r="C9" s="171"/>
      <c r="D9" s="171"/>
      <c r="E9" s="171"/>
      <c r="F9" s="172"/>
      <c r="G9" s="16">
        <v>3</v>
      </c>
      <c r="H9" s="97" t="s">
        <v>21</v>
      </c>
      <c r="I9" s="97"/>
      <c r="J9" s="97"/>
      <c r="K9" s="16">
        <v>0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103</v>
      </c>
      <c r="C11" s="46">
        <v>100</v>
      </c>
      <c r="D11" s="46">
        <v>100</v>
      </c>
      <c r="E11" s="46">
        <v>100</v>
      </c>
      <c r="F11" s="46">
        <v>99</v>
      </c>
      <c r="G11" s="47">
        <f>SUM(C11:F11)</f>
        <v>399</v>
      </c>
      <c r="H11" s="48">
        <f>SUM(C12:F12)</f>
        <v>7</v>
      </c>
      <c r="I11" s="49" t="s">
        <v>31</v>
      </c>
      <c r="J11" s="50">
        <f>SUM(L12:O12)</f>
        <v>1</v>
      </c>
      <c r="K11" s="47">
        <f>SUM(L11:O11)</f>
        <v>396</v>
      </c>
      <c r="L11" s="46">
        <v>98</v>
      </c>
      <c r="M11" s="46">
        <v>100</v>
      </c>
      <c r="N11" s="46">
        <v>99</v>
      </c>
      <c r="O11" s="46">
        <v>99</v>
      </c>
      <c r="P11" s="147" t="s">
        <v>12</v>
      </c>
      <c r="Q11" s="139">
        <v>2</v>
      </c>
    </row>
    <row r="12" spans="1:17" x14ac:dyDescent="0.25">
      <c r="A12" s="121"/>
      <c r="B12" s="123"/>
      <c r="C12" s="51">
        <f>IF(C11&lt;O11,0,IF(C11=O11,1,2))</f>
        <v>2</v>
      </c>
      <c r="D12" s="51">
        <f>IF(D11&lt;N11,0,IF(D11=N11,1,2))</f>
        <v>2</v>
      </c>
      <c r="E12" s="51">
        <f>IF(E11&lt;M11,0,IF(E11=M11,1,2))</f>
        <v>1</v>
      </c>
      <c r="F12" s="51">
        <f>IF(F11&lt;L11,0,IF(F11=L11,1,2))</f>
        <v>2</v>
      </c>
      <c r="G12" s="52"/>
      <c r="H12" s="53"/>
      <c r="I12" s="54"/>
      <c r="J12" s="55"/>
      <c r="K12" s="52"/>
      <c r="L12" s="51">
        <f>IF(L11&lt;F11,0,IF(L11=F11,1,2))</f>
        <v>0</v>
      </c>
      <c r="M12" s="51">
        <f>IF(M11&lt;E11,0,IF(M11=E11,1,2))</f>
        <v>1</v>
      </c>
      <c r="N12" s="51">
        <f>IF(N11&lt;D11,0,IF(N11=D11,1,2))</f>
        <v>0</v>
      </c>
      <c r="O12" s="51">
        <f>IF(O11&lt;C11,0,IF(O11=C11,1,2))</f>
        <v>0</v>
      </c>
      <c r="P12" s="148"/>
      <c r="Q12" s="121"/>
    </row>
    <row r="13" spans="1:17" x14ac:dyDescent="0.25">
      <c r="A13" s="120">
        <v>2</v>
      </c>
      <c r="B13" s="122" t="s">
        <v>19</v>
      </c>
      <c r="C13" s="56">
        <v>96</v>
      </c>
      <c r="D13" s="56">
        <v>94</v>
      </c>
      <c r="E13" s="56">
        <v>98</v>
      </c>
      <c r="F13" s="56">
        <v>96</v>
      </c>
      <c r="G13" s="57">
        <f t="shared" ref="G13:G15" si="0">SUM(C13:F13)</f>
        <v>384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394</v>
      </c>
      <c r="L13" s="56">
        <v>99</v>
      </c>
      <c r="M13" s="56">
        <v>99</v>
      </c>
      <c r="N13" s="56">
        <v>99</v>
      </c>
      <c r="O13" s="56">
        <v>97</v>
      </c>
      <c r="P13" s="124" t="s">
        <v>109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102</v>
      </c>
      <c r="C15" s="56">
        <v>99</v>
      </c>
      <c r="D15" s="56">
        <v>96</v>
      </c>
      <c r="E15" s="56">
        <v>98</v>
      </c>
      <c r="F15" s="56">
        <v>99</v>
      </c>
      <c r="G15" s="57">
        <f t="shared" si="0"/>
        <v>392</v>
      </c>
      <c r="H15" s="58">
        <f>SUM(C16:F16)</f>
        <v>8</v>
      </c>
      <c r="I15" s="59" t="s">
        <v>31</v>
      </c>
      <c r="J15" s="60">
        <f>SUM(L16:O16)</f>
        <v>0</v>
      </c>
      <c r="K15" s="57">
        <f t="shared" si="1"/>
        <v>379</v>
      </c>
      <c r="L15" s="56">
        <v>96</v>
      </c>
      <c r="M15" s="56">
        <v>94</v>
      </c>
      <c r="N15" s="56">
        <v>94</v>
      </c>
      <c r="O15" s="56">
        <v>95</v>
      </c>
      <c r="P15" s="124" t="s">
        <v>79</v>
      </c>
      <c r="Q15" s="120">
        <v>6</v>
      </c>
    </row>
    <row r="16" spans="1:17" x14ac:dyDescent="0.25">
      <c r="A16" s="121"/>
      <c r="B16" s="123"/>
      <c r="C16" s="51">
        <f>IF(C15&lt;O15,0,IF(C15=O15,1,2))</f>
        <v>2</v>
      </c>
      <c r="D16" s="51">
        <f>IF(D15&lt;N15,0,IF(D15=N15,1,2))</f>
        <v>2</v>
      </c>
      <c r="E16" s="51">
        <f>IF(E15&lt;M15,0,IF(E15=M15,1,2))</f>
        <v>2</v>
      </c>
      <c r="F16" s="51">
        <f>IF(F15&lt;L15,0,IF(F15=L15,1,2))</f>
        <v>2</v>
      </c>
      <c r="G16" s="52"/>
      <c r="H16" s="53"/>
      <c r="I16" s="54"/>
      <c r="J16" s="55"/>
      <c r="K16" s="52"/>
      <c r="L16" s="51">
        <f>IF(L15&lt;F15,0,IF(L15=F15,1,2))</f>
        <v>0</v>
      </c>
      <c r="M16" s="51">
        <f>IF(M15&lt;E15,0,IF(M15=E15,1,2))</f>
        <v>0</v>
      </c>
      <c r="N16" s="51">
        <f>IF(N15&lt;D15,0,IF(N15=D15,1,2))</f>
        <v>0</v>
      </c>
      <c r="O16" s="51">
        <f>IF(O15&lt;C15,0,IF(O15=C15,1,2))</f>
        <v>0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1175</v>
      </c>
      <c r="H17" s="24">
        <f>H15+H13+H11</f>
        <v>15</v>
      </c>
      <c r="I17" s="25" t="s">
        <v>31</v>
      </c>
      <c r="J17" s="62">
        <f>J15+J13+J11</f>
        <v>9</v>
      </c>
      <c r="K17" s="61">
        <f>K15+K13+K11</f>
        <v>1169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Feistritztal</v>
      </c>
      <c r="V21" s="63">
        <f>G17</f>
        <v>1175</v>
      </c>
      <c r="W21">
        <f>H17</f>
        <v>15</v>
      </c>
      <c r="X21">
        <f>G9</f>
        <v>3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Strempfl Martin</v>
      </c>
      <c r="V22" s="63">
        <f>G11</f>
        <v>399</v>
      </c>
      <c r="W22" s="63">
        <f>H11</f>
        <v>7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Mörth Stefanie</v>
      </c>
      <c r="V23" s="63">
        <f>G13</f>
        <v>384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Matzer Madeleine</v>
      </c>
      <c r="V24" s="63">
        <f>G15</f>
        <v>392</v>
      </c>
      <c r="W24" s="63">
        <f>H15</f>
        <v>8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Brucker SV</v>
      </c>
      <c r="V25" s="63">
        <f>K17</f>
        <v>1169</v>
      </c>
      <c r="W25" s="63">
        <f>J17</f>
        <v>9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Fölzer Verona</v>
      </c>
      <c r="V26" s="63">
        <f>K11</f>
        <v>396</v>
      </c>
      <c r="W26" s="63">
        <f>J11</f>
        <v>1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Weglehner Raphael</v>
      </c>
      <c r="V27" s="63">
        <f>K13</f>
        <v>394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Hansmann Sophie</v>
      </c>
      <c r="V28" s="63">
        <f>K15</f>
        <v>379</v>
      </c>
      <c r="W28" s="63">
        <f t="shared" si="2"/>
        <v>8</v>
      </c>
    </row>
    <row r="29" spans="1:24" x14ac:dyDescent="0.25">
      <c r="S29" s="81"/>
      <c r="U29" t="str">
        <f>A30</f>
        <v>SV Knittelfeld</v>
      </c>
      <c r="V29" s="63">
        <f>G38</f>
        <v>1158</v>
      </c>
      <c r="W29" s="63">
        <f>H38</f>
        <v>18</v>
      </c>
      <c r="X29">
        <f>G30</f>
        <v>3</v>
      </c>
    </row>
    <row r="30" spans="1:24" ht="15.75" thickBot="1" x14ac:dyDescent="0.3">
      <c r="A30" s="170" t="s">
        <v>75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11</v>
      </c>
      <c r="M30" s="171"/>
      <c r="N30" s="171"/>
      <c r="O30" s="171"/>
      <c r="P30" s="171"/>
      <c r="Q30" s="172"/>
      <c r="U30" t="str">
        <f>B32</f>
        <v>Hoffelner Johannes</v>
      </c>
      <c r="V30" s="63">
        <f>G32</f>
        <v>394</v>
      </c>
      <c r="W30" s="63">
        <f>H32</f>
        <v>8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Cermak Fabricio</v>
      </c>
      <c r="V31" s="63">
        <f>G34</f>
        <v>370</v>
      </c>
      <c r="W31" s="63">
        <f>H34</f>
        <v>2</v>
      </c>
    </row>
    <row r="32" spans="1:24" ht="15" customHeight="1" x14ac:dyDescent="0.25">
      <c r="A32" s="139">
        <v>1</v>
      </c>
      <c r="B32" s="122" t="s">
        <v>81</v>
      </c>
      <c r="C32" s="46">
        <v>99</v>
      </c>
      <c r="D32" s="46">
        <v>98</v>
      </c>
      <c r="E32" s="46">
        <v>98</v>
      </c>
      <c r="F32" s="46">
        <v>99</v>
      </c>
      <c r="G32" s="47">
        <f>SUM(C32:F32)</f>
        <v>394</v>
      </c>
      <c r="H32" s="48">
        <f>SUM(C33:F33)</f>
        <v>8</v>
      </c>
      <c r="I32" s="49" t="s">
        <v>31</v>
      </c>
      <c r="J32" s="50">
        <f>SUM(L33:O33)</f>
        <v>0</v>
      </c>
      <c r="K32" s="47">
        <f>SUM(L32:O32)</f>
        <v>384</v>
      </c>
      <c r="L32" s="46">
        <v>98</v>
      </c>
      <c r="M32" s="46">
        <v>97</v>
      </c>
      <c r="N32" s="46">
        <v>95</v>
      </c>
      <c r="O32" s="46">
        <v>94</v>
      </c>
      <c r="P32" s="147" t="s">
        <v>84</v>
      </c>
      <c r="Q32" s="139">
        <v>2</v>
      </c>
      <c r="U32" t="str">
        <f>B36</f>
        <v>Freitag Laura</v>
      </c>
      <c r="V32" s="63">
        <f>G36</f>
        <v>394</v>
      </c>
      <c r="W32" s="63">
        <f>H36</f>
        <v>8</v>
      </c>
    </row>
    <row r="33" spans="1:24" ht="15" customHeight="1" x14ac:dyDescent="0.25">
      <c r="A33" s="121"/>
      <c r="B33" s="123"/>
      <c r="C33" s="51">
        <f>IF(C32&lt;O32,0,IF(C32=O32,1,2))</f>
        <v>2</v>
      </c>
      <c r="D33" s="51">
        <f>IF(D32&lt;N32,0,IF(D32=N32,1,2))</f>
        <v>2</v>
      </c>
      <c r="E33" s="51">
        <f>IF(E32&lt;M32,0,IF(E32=M32,1,2))</f>
        <v>2</v>
      </c>
      <c r="F33" s="51">
        <f>IF(F32&lt;L32,0,IF(F32=L32,1,2))</f>
        <v>2</v>
      </c>
      <c r="G33" s="52"/>
      <c r="H33" s="53"/>
      <c r="I33" s="54"/>
      <c r="J33" s="55"/>
      <c r="K33" s="52"/>
      <c r="L33" s="51">
        <f>IF(L32&lt;F32,0,IF(L32=F32,1,2))</f>
        <v>0</v>
      </c>
      <c r="M33" s="51">
        <f>IF(M32&lt;E32,0,IF(M32=E32,1,2))</f>
        <v>0</v>
      </c>
      <c r="N33" s="51">
        <f>IF(N32&lt;D32,0,IF(N32=D32,1,2))</f>
        <v>0</v>
      </c>
      <c r="O33" s="51">
        <f>IF(O32&lt;C32,0,IF(O32=C32,1,2))</f>
        <v>0</v>
      </c>
      <c r="P33" s="148"/>
      <c r="Q33" s="121"/>
      <c r="U33" t="str">
        <f>L30</f>
        <v>SV Raika Langenwang</v>
      </c>
      <c r="V33" s="63">
        <f>K38</f>
        <v>1118</v>
      </c>
      <c r="W33" s="63">
        <f>J38</f>
        <v>6</v>
      </c>
      <c r="X33">
        <f>K30</f>
        <v>0</v>
      </c>
    </row>
    <row r="34" spans="1:24" ht="15" customHeight="1" x14ac:dyDescent="0.25">
      <c r="A34" s="120">
        <v>2</v>
      </c>
      <c r="B34" s="122" t="s">
        <v>92</v>
      </c>
      <c r="C34" s="56">
        <v>94</v>
      </c>
      <c r="D34" s="56">
        <v>87</v>
      </c>
      <c r="E34" s="56">
        <v>99</v>
      </c>
      <c r="F34" s="56">
        <v>90</v>
      </c>
      <c r="G34" s="57">
        <f t="shared" ref="G34" si="3">SUM(C34:F34)</f>
        <v>370</v>
      </c>
      <c r="H34" s="58">
        <f>SUM(C35:F35)</f>
        <v>2</v>
      </c>
      <c r="I34" s="59" t="s">
        <v>31</v>
      </c>
      <c r="J34" s="60">
        <f>SUM(L35:O35)</f>
        <v>6</v>
      </c>
      <c r="K34" s="57">
        <f t="shared" ref="K34" si="4">SUM(L34:O34)</f>
        <v>375</v>
      </c>
      <c r="L34" s="56">
        <v>95</v>
      </c>
      <c r="M34" s="56">
        <v>91</v>
      </c>
      <c r="N34" s="56">
        <v>93</v>
      </c>
      <c r="O34" s="56">
        <v>96</v>
      </c>
      <c r="P34" s="124" t="s">
        <v>44</v>
      </c>
      <c r="Q34" s="120">
        <v>4</v>
      </c>
      <c r="U34" t="str">
        <f>P32</f>
        <v>Geisler Michael</v>
      </c>
      <c r="V34" s="63">
        <f>K32</f>
        <v>384</v>
      </c>
      <c r="W34" s="63">
        <f>J32</f>
        <v>0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2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0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Geisler Daniel</v>
      </c>
      <c r="V35" s="63">
        <f>K34</f>
        <v>375</v>
      </c>
      <c r="W35" s="63">
        <f>J34</f>
        <v>6</v>
      </c>
    </row>
    <row r="36" spans="1:24" ht="15" customHeight="1" x14ac:dyDescent="0.25">
      <c r="A36" s="120">
        <v>3</v>
      </c>
      <c r="B36" s="122" t="s">
        <v>99</v>
      </c>
      <c r="C36" s="56">
        <v>98</v>
      </c>
      <c r="D36" s="56">
        <v>99</v>
      </c>
      <c r="E36" s="56">
        <v>99</v>
      </c>
      <c r="F36" s="56">
        <v>98</v>
      </c>
      <c r="G36" s="57">
        <f t="shared" ref="G36" si="5">SUM(C36:F36)</f>
        <v>394</v>
      </c>
      <c r="H36" s="58">
        <f>SUM(C37:F37)</f>
        <v>8</v>
      </c>
      <c r="I36" s="59" t="s">
        <v>31</v>
      </c>
      <c r="J36" s="60">
        <f>SUM(L37:O37)</f>
        <v>0</v>
      </c>
      <c r="K36" s="57">
        <f t="shared" ref="K36" si="6">SUM(L36:O36)</f>
        <v>359</v>
      </c>
      <c r="L36" s="56">
        <v>97</v>
      </c>
      <c r="M36" s="56">
        <v>89</v>
      </c>
      <c r="N36" s="56">
        <v>84</v>
      </c>
      <c r="O36" s="56">
        <v>89</v>
      </c>
      <c r="P36" s="124" t="s">
        <v>86</v>
      </c>
      <c r="Q36" s="120">
        <v>6</v>
      </c>
      <c r="U36" t="str">
        <f>P36</f>
        <v>Knollmüller Daniel</v>
      </c>
      <c r="V36" s="63">
        <f>K36</f>
        <v>359</v>
      </c>
      <c r="W36" s="63">
        <f>J36</f>
        <v>0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2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0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RB Eggersdorf</v>
      </c>
      <c r="V37" s="63">
        <f>G59</f>
        <v>1161</v>
      </c>
      <c r="W37" s="63">
        <f>H59</f>
        <v>16</v>
      </c>
      <c r="X37">
        <f>G51</f>
        <v>3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1158</v>
      </c>
      <c r="H38" s="24">
        <f>H36+H34+H32</f>
        <v>18</v>
      </c>
      <c r="I38" s="25" t="s">
        <v>31</v>
      </c>
      <c r="J38" s="62">
        <f>J36+J34+J32</f>
        <v>6</v>
      </c>
      <c r="K38" s="61">
        <f>K36+K34+K32</f>
        <v>1118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Meissl Theresa</v>
      </c>
      <c r="V38" s="63">
        <f>G53</f>
        <v>394</v>
      </c>
      <c r="W38" s="63">
        <f>H53</f>
        <v>6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Glockengießer Elisa</v>
      </c>
      <c r="V39" s="63">
        <f>G55</f>
        <v>388</v>
      </c>
      <c r="W39" s="63">
        <f>H55</f>
        <v>6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Kristandl Manfred</v>
      </c>
      <c r="V40" s="63">
        <f>G57</f>
        <v>379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Krieglach</v>
      </c>
      <c r="V41" s="63">
        <f>K59</f>
        <v>1153</v>
      </c>
      <c r="W41" s="63">
        <f>J59</f>
        <v>8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Schrittwieser Daniel</v>
      </c>
      <c r="V42" s="63">
        <f>K53</f>
        <v>391</v>
      </c>
      <c r="W42" s="63">
        <f>J53</f>
        <v>2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Neuburger Martin</v>
      </c>
      <c r="V43" s="63">
        <f>K55</f>
        <v>383</v>
      </c>
      <c r="W43" s="63">
        <f>J55</f>
        <v>2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Mazilo Harald</v>
      </c>
      <c r="V44" s="63">
        <f>K57</f>
        <v>379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72</v>
      </c>
      <c r="B51" s="171"/>
      <c r="C51" s="171"/>
      <c r="D51" s="171"/>
      <c r="E51" s="171"/>
      <c r="F51" s="172"/>
      <c r="G51" s="16">
        <v>3</v>
      </c>
      <c r="H51" s="97" t="s">
        <v>21</v>
      </c>
      <c r="I51" s="97"/>
      <c r="J51" s="97"/>
      <c r="K51" s="16">
        <v>0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18</v>
      </c>
      <c r="C53" s="46">
        <v>98</v>
      </c>
      <c r="D53" s="46">
        <v>99</v>
      </c>
      <c r="E53" s="46">
        <v>100</v>
      </c>
      <c r="F53" s="46">
        <v>97</v>
      </c>
      <c r="G53" s="47">
        <f>SUM(C53:F53)</f>
        <v>394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391</v>
      </c>
      <c r="L53" s="46">
        <v>99</v>
      </c>
      <c r="M53" s="46">
        <v>97</v>
      </c>
      <c r="N53" s="46">
        <v>98</v>
      </c>
      <c r="O53" s="46">
        <v>97</v>
      </c>
      <c r="P53" s="147" t="s">
        <v>3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68</v>
      </c>
      <c r="C55" s="56">
        <v>98</v>
      </c>
      <c r="D55" s="56">
        <v>98</v>
      </c>
      <c r="E55" s="56">
        <v>97</v>
      </c>
      <c r="F55" s="56">
        <v>95</v>
      </c>
      <c r="G55" s="57">
        <f t="shared" ref="G55" si="7">SUM(C55:F55)</f>
        <v>388</v>
      </c>
      <c r="H55" s="58">
        <f>SUM(C56:F56)</f>
        <v>6</v>
      </c>
      <c r="I55" s="59" t="s">
        <v>31</v>
      </c>
      <c r="J55" s="60">
        <f>SUM(L56:O56)</f>
        <v>2</v>
      </c>
      <c r="K55" s="57">
        <f t="shared" ref="K55" si="8">SUM(L55:O55)</f>
        <v>383</v>
      </c>
      <c r="L55" s="56">
        <v>97</v>
      </c>
      <c r="M55" s="56">
        <v>95</v>
      </c>
      <c r="N55" s="56">
        <v>97</v>
      </c>
      <c r="O55" s="56">
        <v>94</v>
      </c>
      <c r="P55" s="124" t="s">
        <v>45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2</v>
      </c>
      <c r="D56" s="51">
        <f>IF(D55&lt;N55,0,IF(D55=N55,1,2))</f>
        <v>2</v>
      </c>
      <c r="E56" s="51">
        <f>IF(E55&lt;M55,0,IF(E55=M55,1,2))</f>
        <v>2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0</v>
      </c>
      <c r="N56" s="51">
        <f>IF(N55&lt;D55,0,IF(N55=D55,1,2))</f>
        <v>0</v>
      </c>
      <c r="O56" s="51">
        <f>IF(O55&lt;C55,0,IF(O55=C55,1,2))</f>
        <v>0</v>
      </c>
      <c r="P56" s="125"/>
      <c r="Q56" s="121"/>
    </row>
    <row r="57" spans="1:24" ht="15" customHeight="1" x14ac:dyDescent="0.25">
      <c r="A57" s="120">
        <v>3</v>
      </c>
      <c r="B57" s="122" t="s">
        <v>17</v>
      </c>
      <c r="C57" s="56">
        <v>97</v>
      </c>
      <c r="D57" s="56">
        <v>92</v>
      </c>
      <c r="E57" s="56">
        <v>97</v>
      </c>
      <c r="F57" s="56">
        <v>93</v>
      </c>
      <c r="G57" s="57">
        <f t="shared" ref="G57" si="9">SUM(C57:F57)</f>
        <v>379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379</v>
      </c>
      <c r="L57" s="56">
        <v>94</v>
      </c>
      <c r="M57" s="56">
        <v>93</v>
      </c>
      <c r="N57" s="56">
        <v>96</v>
      </c>
      <c r="O57" s="56">
        <v>96</v>
      </c>
      <c r="P57" s="124" t="s">
        <v>4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0</v>
      </c>
      <c r="E58" s="51">
        <f>IF(E57&lt;M57,0,IF(E57=M57,1,2))</f>
        <v>2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0</v>
      </c>
      <c r="N58" s="51">
        <f>IF(N57&lt;D57,0,IF(N57=D57,1,2))</f>
        <v>2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1161</v>
      </c>
      <c r="H59" s="24">
        <f>H57+H55+H53</f>
        <v>16</v>
      </c>
      <c r="I59" s="25" t="s">
        <v>31</v>
      </c>
      <c r="J59" s="62">
        <f>J57+J55+J53</f>
        <v>8</v>
      </c>
      <c r="K59" s="61">
        <f>K57+K55+K53</f>
        <v>1153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9C3-27C2-45F9-83A5-4964FDFB5B0B}">
  <dimension ref="A1:X87"/>
  <sheetViews>
    <sheetView topLeftCell="A49" workbookViewId="0">
      <selection activeCell="T60" sqref="T60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45738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75</v>
      </c>
      <c r="B9" s="171"/>
      <c r="C9" s="171"/>
      <c r="D9" s="171"/>
      <c r="E9" s="171"/>
      <c r="F9" s="172"/>
      <c r="G9" s="16">
        <v>3</v>
      </c>
      <c r="H9" s="97" t="s">
        <v>21</v>
      </c>
      <c r="I9" s="97"/>
      <c r="J9" s="97"/>
      <c r="K9" s="16">
        <v>0</v>
      </c>
      <c r="L9" s="170" t="s">
        <v>72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81</v>
      </c>
      <c r="C11" s="46">
        <v>94</v>
      </c>
      <c r="D11" s="46">
        <v>99</v>
      </c>
      <c r="E11" s="46">
        <v>97</v>
      </c>
      <c r="F11" s="46">
        <v>100</v>
      </c>
      <c r="G11" s="47">
        <f>SUM(C11:F11)</f>
        <v>390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394</v>
      </c>
      <c r="L11" s="46">
        <v>98</v>
      </c>
      <c r="M11" s="46">
        <v>99</v>
      </c>
      <c r="N11" s="46">
        <v>98</v>
      </c>
      <c r="O11" s="46">
        <v>99</v>
      </c>
      <c r="P11" s="147" t="s">
        <v>111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2</v>
      </c>
      <c r="E12" s="51">
        <f>IF(E11&lt;M11,0,IF(E11=M11,1,2))</f>
        <v>0</v>
      </c>
      <c r="F12" s="51">
        <f>IF(F11&lt;L11,0,IF(F11=L11,1,2))</f>
        <v>2</v>
      </c>
      <c r="G12" s="52"/>
      <c r="H12" s="53"/>
      <c r="I12" s="54"/>
      <c r="J12" s="55"/>
      <c r="K12" s="52"/>
      <c r="L12" s="51">
        <f>IF(L11&lt;F11,0,IF(L11=F11,1,2))</f>
        <v>0</v>
      </c>
      <c r="M12" s="51">
        <f>IF(M11&lt;E11,0,IF(M11=E11,1,2))</f>
        <v>2</v>
      </c>
      <c r="N12" s="51">
        <f>IF(N11&lt;D11,0,IF(N11=D11,1,2))</f>
        <v>0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99</v>
      </c>
      <c r="C13" s="56">
        <v>97</v>
      </c>
      <c r="D13" s="56">
        <v>94</v>
      </c>
      <c r="E13" s="56">
        <v>96</v>
      </c>
      <c r="F13" s="56">
        <v>99</v>
      </c>
      <c r="G13" s="57">
        <f t="shared" ref="G13:G15" si="0">SUM(C13:F13)</f>
        <v>386</v>
      </c>
      <c r="H13" s="58">
        <f>SUM(C14:F14)</f>
        <v>3</v>
      </c>
      <c r="I13" s="59" t="s">
        <v>31</v>
      </c>
      <c r="J13" s="60">
        <f>SUM(L14:O14)</f>
        <v>5</v>
      </c>
      <c r="K13" s="57">
        <f t="shared" ref="K13:K15" si="1">SUM(L13:O13)</f>
        <v>390</v>
      </c>
      <c r="L13" s="56">
        <v>98</v>
      </c>
      <c r="M13" s="56">
        <v>96</v>
      </c>
      <c r="N13" s="56">
        <v>98</v>
      </c>
      <c r="O13" s="56">
        <v>98</v>
      </c>
      <c r="P13" s="124" t="s">
        <v>112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2</v>
      </c>
      <c r="G14" s="52"/>
      <c r="H14" s="53"/>
      <c r="I14" s="54"/>
      <c r="J14" s="55"/>
      <c r="K14" s="52"/>
      <c r="L14" s="51">
        <f>IF(L13&lt;F13,0,IF(L13=F13,1,2))</f>
        <v>0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92</v>
      </c>
      <c r="C15" s="56">
        <v>97</v>
      </c>
      <c r="D15" s="56">
        <v>98</v>
      </c>
      <c r="E15" s="56">
        <v>97</v>
      </c>
      <c r="F15" s="56">
        <v>97</v>
      </c>
      <c r="G15" s="57">
        <f t="shared" si="0"/>
        <v>389</v>
      </c>
      <c r="H15" s="58">
        <f>SUM(C16:F16)</f>
        <v>8</v>
      </c>
      <c r="I15" s="59" t="s">
        <v>31</v>
      </c>
      <c r="J15" s="60">
        <f>SUM(L16:O16)</f>
        <v>0</v>
      </c>
      <c r="K15" s="57">
        <f t="shared" si="1"/>
        <v>375</v>
      </c>
      <c r="L15" s="56">
        <v>94</v>
      </c>
      <c r="M15" s="56">
        <v>93</v>
      </c>
      <c r="N15" s="56">
        <v>93</v>
      </c>
      <c r="O15" s="56">
        <v>95</v>
      </c>
      <c r="P15" s="124" t="s">
        <v>17</v>
      </c>
      <c r="Q15" s="120">
        <v>6</v>
      </c>
    </row>
    <row r="16" spans="1:17" x14ac:dyDescent="0.25">
      <c r="A16" s="121"/>
      <c r="B16" s="123"/>
      <c r="C16" s="51">
        <f>IF(C15&lt;O15,0,IF(C15=O15,1,2))</f>
        <v>2</v>
      </c>
      <c r="D16" s="51">
        <f>IF(D15&lt;N15,0,IF(D15=N15,1,2))</f>
        <v>2</v>
      </c>
      <c r="E16" s="51">
        <f>IF(E15&lt;M15,0,IF(E15=M15,1,2))</f>
        <v>2</v>
      </c>
      <c r="F16" s="51">
        <f>IF(F15&lt;L15,0,IF(F15=L15,1,2))</f>
        <v>2</v>
      </c>
      <c r="G16" s="52"/>
      <c r="H16" s="53"/>
      <c r="I16" s="54"/>
      <c r="J16" s="55"/>
      <c r="K16" s="52"/>
      <c r="L16" s="51">
        <f>IF(L15&lt;F15,0,IF(L15=F15,1,2))</f>
        <v>0</v>
      </c>
      <c r="M16" s="51">
        <f>IF(M15&lt;E15,0,IF(M15=E15,1,2))</f>
        <v>0</v>
      </c>
      <c r="N16" s="51">
        <f>IF(N15&lt;D15,0,IF(N15=D15,1,2))</f>
        <v>0</v>
      </c>
      <c r="O16" s="51">
        <f>IF(O15&lt;C15,0,IF(O15=C15,1,2))</f>
        <v>0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1165</v>
      </c>
      <c r="H17" s="24">
        <f>H15+H13+H11</f>
        <v>15</v>
      </c>
      <c r="I17" s="25" t="s">
        <v>31</v>
      </c>
      <c r="J17" s="62">
        <f>J15+J13+J11</f>
        <v>9</v>
      </c>
      <c r="K17" s="61">
        <f>K15+K13+K11</f>
        <v>1159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Knittelfeld</v>
      </c>
      <c r="V21" s="63">
        <f>G17</f>
        <v>1165</v>
      </c>
      <c r="W21">
        <f>H17</f>
        <v>15</v>
      </c>
      <c r="X21">
        <f>G9</f>
        <v>3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Hoffelner Johannes</v>
      </c>
      <c r="V22" s="63">
        <f>G11</f>
        <v>390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Freitag Laura</v>
      </c>
      <c r="V23" s="63">
        <f>G13</f>
        <v>386</v>
      </c>
      <c r="W23" s="63">
        <f>H13</f>
        <v>3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Cermak Fabricio</v>
      </c>
      <c r="V24" s="63">
        <f>G15</f>
        <v>389</v>
      </c>
      <c r="W24" s="63">
        <f>H15</f>
        <v>8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RB Eggersdorf</v>
      </c>
      <c r="V25" s="63">
        <f>K17</f>
        <v>1159</v>
      </c>
      <c r="W25" s="63">
        <f>J17</f>
        <v>9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Meißl Theresa</v>
      </c>
      <c r="V26" s="63">
        <f>K11</f>
        <v>394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 xml:space="preserve">Glockengießer Elisa </v>
      </c>
      <c r="V27" s="63">
        <f>K13</f>
        <v>390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Kristandl Manfred</v>
      </c>
      <c r="V28" s="63">
        <f>K15</f>
        <v>375</v>
      </c>
      <c r="W28" s="63">
        <f t="shared" si="2"/>
        <v>5</v>
      </c>
    </row>
    <row r="29" spans="1:24" x14ac:dyDescent="0.25">
      <c r="S29" s="81"/>
      <c r="U29" t="str">
        <f>A30</f>
        <v>SV Krieglach</v>
      </c>
      <c r="V29" s="63">
        <f>G38</f>
        <v>1143</v>
      </c>
      <c r="W29" s="63">
        <f>H38</f>
        <v>5</v>
      </c>
      <c r="X29">
        <f>G30</f>
        <v>0</v>
      </c>
    </row>
    <row r="30" spans="1:24" ht="15.75" thickBot="1" x14ac:dyDescent="0.3">
      <c r="A30" s="170" t="s">
        <v>2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74</v>
      </c>
      <c r="M30" s="171"/>
      <c r="N30" s="171"/>
      <c r="O30" s="171"/>
      <c r="P30" s="171"/>
      <c r="Q30" s="172"/>
      <c r="U30" t="str">
        <f>B32</f>
        <v>Schrittwieser Daniel</v>
      </c>
      <c r="V30" s="63">
        <f>G32</f>
        <v>392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Mazilo Harald</v>
      </c>
      <c r="V31" s="63">
        <f>G34</f>
        <v>371</v>
      </c>
      <c r="W31" s="63">
        <f>H34</f>
        <v>0</v>
      </c>
    </row>
    <row r="32" spans="1:24" ht="15" customHeight="1" x14ac:dyDescent="0.25">
      <c r="A32" s="139">
        <v>1</v>
      </c>
      <c r="B32" s="122" t="s">
        <v>3</v>
      </c>
      <c r="C32" s="46">
        <v>98</v>
      </c>
      <c r="D32" s="46">
        <v>97</v>
      </c>
      <c r="E32" s="46">
        <v>98</v>
      </c>
      <c r="F32" s="46">
        <v>99</v>
      </c>
      <c r="G32" s="47">
        <f>SUM(C32:F32)</f>
        <v>392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399</v>
      </c>
      <c r="L32" s="46">
        <v>100</v>
      </c>
      <c r="M32" s="46">
        <v>100</v>
      </c>
      <c r="N32" s="46">
        <v>100</v>
      </c>
      <c r="O32" s="46">
        <v>99</v>
      </c>
      <c r="P32" s="147" t="s">
        <v>103</v>
      </c>
      <c r="Q32" s="139">
        <v>2</v>
      </c>
      <c r="U32" t="str">
        <f>B36</f>
        <v>Pillhofer Philipp</v>
      </c>
      <c r="V32" s="63">
        <f>G36</f>
        <v>380</v>
      </c>
      <c r="W32" s="63">
        <f>H36</f>
        <v>5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1157</v>
      </c>
      <c r="W33" s="63">
        <f>J38</f>
        <v>19</v>
      </c>
      <c r="X33">
        <f>K30</f>
        <v>3</v>
      </c>
    </row>
    <row r="34" spans="1:24" ht="15" customHeight="1" x14ac:dyDescent="0.25">
      <c r="A34" s="120">
        <v>2</v>
      </c>
      <c r="B34" s="122" t="s">
        <v>4</v>
      </c>
      <c r="C34" s="56">
        <v>94</v>
      </c>
      <c r="D34" s="56">
        <v>94</v>
      </c>
      <c r="E34" s="56">
        <v>93</v>
      </c>
      <c r="F34" s="56">
        <v>90</v>
      </c>
      <c r="G34" s="57">
        <f t="shared" ref="G34" si="3">SUM(C34:F34)</f>
        <v>371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" si="4">SUM(L34:O34)</f>
        <v>383</v>
      </c>
      <c r="L34" s="56">
        <v>96</v>
      </c>
      <c r="M34" s="56">
        <v>96</v>
      </c>
      <c r="N34" s="56">
        <v>96</v>
      </c>
      <c r="O34" s="56">
        <v>95</v>
      </c>
      <c r="P34" s="124" t="s">
        <v>102</v>
      </c>
      <c r="Q34" s="120">
        <v>4</v>
      </c>
      <c r="U34" t="str">
        <f>P32</f>
        <v>Strempfl Martin</v>
      </c>
      <c r="V34" s="63">
        <f>K32</f>
        <v>399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Matzer Madeleine</v>
      </c>
      <c r="V35" s="63">
        <f>K34</f>
        <v>383</v>
      </c>
      <c r="W35" s="63">
        <f>J34</f>
        <v>8</v>
      </c>
    </row>
    <row r="36" spans="1:24" ht="15" customHeight="1" x14ac:dyDescent="0.25">
      <c r="A36" s="120">
        <v>3</v>
      </c>
      <c r="B36" s="122" t="s">
        <v>42</v>
      </c>
      <c r="C36" s="56">
        <v>96</v>
      </c>
      <c r="D36" s="56">
        <v>94</v>
      </c>
      <c r="E36" s="56">
        <v>94</v>
      </c>
      <c r="F36" s="56">
        <v>96</v>
      </c>
      <c r="G36" s="57">
        <f t="shared" ref="G36" si="5">SUM(C36:F36)</f>
        <v>380</v>
      </c>
      <c r="H36" s="58">
        <f>SUM(C37:F37)</f>
        <v>5</v>
      </c>
      <c r="I36" s="59" t="s">
        <v>31</v>
      </c>
      <c r="J36" s="60">
        <f>SUM(L37:O37)</f>
        <v>3</v>
      </c>
      <c r="K36" s="57">
        <f t="shared" ref="K36" si="6">SUM(L36:O36)</f>
        <v>375</v>
      </c>
      <c r="L36" s="56">
        <v>93</v>
      </c>
      <c r="M36" s="56">
        <v>94</v>
      </c>
      <c r="N36" s="56">
        <v>97</v>
      </c>
      <c r="O36" s="56">
        <v>91</v>
      </c>
      <c r="P36" s="124" t="s">
        <v>91</v>
      </c>
      <c r="Q36" s="120">
        <v>6</v>
      </c>
      <c r="U36" t="str">
        <f>P36</f>
        <v>Lechner Theresa</v>
      </c>
      <c r="V36" s="63">
        <f>K36</f>
        <v>375</v>
      </c>
      <c r="W36" s="63">
        <f>J36</f>
        <v>3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0</v>
      </c>
      <c r="E37" s="51">
        <f>IF(E36&lt;M36,0,IF(E36=M36,1,2))</f>
        <v>1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1</v>
      </c>
      <c r="N37" s="51">
        <f>IF(N36&lt;D36,0,IF(N36=D36,1,2))</f>
        <v>2</v>
      </c>
      <c r="O37" s="51">
        <f>IF(O36&lt;C36,0,IF(O36=C36,1,2))</f>
        <v>0</v>
      </c>
      <c r="P37" s="125"/>
      <c r="Q37" s="121"/>
      <c r="U37" t="str">
        <f>A51</f>
        <v>SV Kainisch</v>
      </c>
      <c r="V37" s="63">
        <f>G59</f>
        <v>1115</v>
      </c>
      <c r="W37" s="63">
        <f>H59</f>
        <v>5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1143</v>
      </c>
      <c r="H38" s="24">
        <f>H36+H34+H32</f>
        <v>5</v>
      </c>
      <c r="I38" s="25" t="s">
        <v>31</v>
      </c>
      <c r="J38" s="62">
        <f>J36+J34+J32</f>
        <v>19</v>
      </c>
      <c r="K38" s="61">
        <f>K36+K34+K32</f>
        <v>1157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Illmayr Daniel</v>
      </c>
      <c r="V38" s="63">
        <f>G53</f>
        <v>369</v>
      </c>
      <c r="W38" s="63">
        <f>H53</f>
        <v>0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Haim Andreas</v>
      </c>
      <c r="V39" s="63">
        <f>G55</f>
        <v>375</v>
      </c>
      <c r="W39" s="63">
        <f>H55</f>
        <v>2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Hofer Antonia</v>
      </c>
      <c r="V40" s="63">
        <f>G57</f>
        <v>371</v>
      </c>
      <c r="W40" s="63">
        <f>H57</f>
        <v>3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Raika Langenwang</v>
      </c>
      <c r="V41" s="63">
        <f>K59</f>
        <v>1146</v>
      </c>
      <c r="W41" s="63">
        <f>J59</f>
        <v>19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Geisler Michael</v>
      </c>
      <c r="V42" s="63">
        <f>K53</f>
        <v>393</v>
      </c>
      <c r="W42" s="63">
        <f>J53</f>
        <v>8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Geisler Daniel</v>
      </c>
      <c r="V43" s="63">
        <f>K55</f>
        <v>381</v>
      </c>
      <c r="W43" s="63">
        <f>J55</f>
        <v>6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Wurzwallner Peter</v>
      </c>
      <c r="V44" s="63">
        <f>K57</f>
        <v>372</v>
      </c>
      <c r="W44" s="63">
        <f>J57</f>
        <v>5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11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64</v>
      </c>
      <c r="C53" s="46">
        <v>92</v>
      </c>
      <c r="D53" s="46">
        <v>89</v>
      </c>
      <c r="E53" s="46">
        <v>92</v>
      </c>
      <c r="F53" s="46">
        <v>96</v>
      </c>
      <c r="G53" s="47">
        <f>SUM(C53:F53)</f>
        <v>369</v>
      </c>
      <c r="H53" s="48">
        <f>SUM(C54:F54)</f>
        <v>0</v>
      </c>
      <c r="I53" s="49" t="s">
        <v>31</v>
      </c>
      <c r="J53" s="50">
        <f>SUM(L54:O54)</f>
        <v>8</v>
      </c>
      <c r="K53" s="47">
        <f>SUM(L53:O53)</f>
        <v>393</v>
      </c>
      <c r="L53" s="46">
        <v>99</v>
      </c>
      <c r="M53" s="46">
        <v>98</v>
      </c>
      <c r="N53" s="46">
        <v>99</v>
      </c>
      <c r="O53" s="46">
        <v>97</v>
      </c>
      <c r="P53" s="147" t="s">
        <v>84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88</v>
      </c>
      <c r="C55" s="56">
        <v>92</v>
      </c>
      <c r="D55" s="56">
        <v>97</v>
      </c>
      <c r="E55" s="56">
        <v>92</v>
      </c>
      <c r="F55" s="56">
        <v>94</v>
      </c>
      <c r="G55" s="57">
        <f t="shared" ref="G55" si="7">SUM(C55:F55)</f>
        <v>375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8">SUM(L55:O55)</f>
        <v>381</v>
      </c>
      <c r="L55" s="56">
        <v>95</v>
      </c>
      <c r="M55" s="56">
        <v>94</v>
      </c>
      <c r="N55" s="56">
        <v>95</v>
      </c>
      <c r="O55" s="56">
        <v>97</v>
      </c>
      <c r="P55" s="124" t="s">
        <v>44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70</v>
      </c>
      <c r="C57" s="56">
        <v>93</v>
      </c>
      <c r="D57" s="56">
        <v>91</v>
      </c>
      <c r="E57" s="56">
        <v>92</v>
      </c>
      <c r="F57" s="56">
        <v>95</v>
      </c>
      <c r="G57" s="57">
        <f t="shared" ref="G57" si="9">SUM(C57:F57)</f>
        <v>371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10">SUM(L57:O57)</f>
        <v>372</v>
      </c>
      <c r="L57" s="56">
        <v>96</v>
      </c>
      <c r="M57" s="56">
        <v>92</v>
      </c>
      <c r="N57" s="56">
        <v>92</v>
      </c>
      <c r="O57" s="56">
        <v>92</v>
      </c>
      <c r="P57" s="124" t="s">
        <v>71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0</v>
      </c>
      <c r="E58" s="51">
        <f>IF(E57&lt;M57,0,IF(E57=M57,1,2))</f>
        <v>1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1</v>
      </c>
      <c r="N58" s="51">
        <f>IF(N57&lt;D57,0,IF(N57=D57,1,2))</f>
        <v>2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1115</v>
      </c>
      <c r="H59" s="24">
        <f>H57+H55+H53</f>
        <v>5</v>
      </c>
      <c r="I59" s="25" t="s">
        <v>31</v>
      </c>
      <c r="J59" s="62">
        <f>J57+J55+J53</f>
        <v>19</v>
      </c>
      <c r="K59" s="61">
        <f>K57+K55+K53</f>
        <v>1146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79E4-9DCC-4EB9-864A-6F484EBECA66}">
  <dimension ref="A1:Q68"/>
  <sheetViews>
    <sheetView tabSelected="1" workbookViewId="0">
      <selection activeCell="R56" sqref="R56"/>
    </sheetView>
  </sheetViews>
  <sheetFormatPr baseColWidth="10" defaultRowHeight="15" x14ac:dyDescent="0.25"/>
  <cols>
    <col min="2" max="2" width="25" customWidth="1"/>
    <col min="3" max="3" width="9.7109375" customWidth="1"/>
    <col min="4" max="4" width="9.5703125" customWidth="1"/>
    <col min="5" max="5" width="9.7109375" customWidth="1"/>
    <col min="8" max="8" width="7.140625" customWidth="1"/>
    <col min="9" max="9" width="7.5703125" customWidth="1"/>
    <col min="10" max="10" width="7.28515625" customWidth="1"/>
    <col min="12" max="12" width="7.28515625" customWidth="1"/>
    <col min="13" max="13" width="9.140625" customWidth="1"/>
    <col min="14" max="14" width="9" customWidth="1"/>
    <col min="15" max="15" width="7.7109375" customWidth="1"/>
    <col min="16" max="16" width="24.7109375" customWidth="1"/>
  </cols>
  <sheetData>
    <row r="1" spans="1:17" ht="30" x14ac:dyDescent="0.25">
      <c r="A1" s="151" t="s">
        <v>113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45738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114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74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 t="s">
        <v>72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103</v>
      </c>
      <c r="C11" s="46">
        <v>100</v>
      </c>
      <c r="D11" s="46">
        <v>100</v>
      </c>
      <c r="E11" s="46">
        <v>100</v>
      </c>
      <c r="F11" s="46">
        <v>100</v>
      </c>
      <c r="G11" s="47">
        <f>SUM(C11:F11)</f>
        <v>400</v>
      </c>
      <c r="H11" s="48">
        <v>7</v>
      </c>
      <c r="I11" s="49" t="s">
        <v>31</v>
      </c>
      <c r="J11" s="50">
        <v>1</v>
      </c>
      <c r="K11" s="47">
        <f>SUM(L11:O11)</f>
        <v>394</v>
      </c>
      <c r="L11" s="46">
        <v>98</v>
      </c>
      <c r="M11" s="46">
        <v>98</v>
      </c>
      <c r="N11" s="46">
        <v>98</v>
      </c>
      <c r="O11" s="46">
        <v>100</v>
      </c>
      <c r="P11" s="147" t="s">
        <v>111</v>
      </c>
      <c r="Q11" s="139">
        <v>2</v>
      </c>
    </row>
    <row r="12" spans="1:17" x14ac:dyDescent="0.25">
      <c r="A12" s="121"/>
      <c r="B12" s="123"/>
      <c r="C12" s="51"/>
      <c r="D12" s="51"/>
      <c r="E12" s="51"/>
      <c r="F12" s="51"/>
      <c r="G12" s="52"/>
      <c r="H12" s="53"/>
      <c r="I12" s="54"/>
      <c r="J12" s="55"/>
      <c r="K12" s="52"/>
      <c r="L12" s="51"/>
      <c r="M12" s="51"/>
      <c r="N12" s="51"/>
      <c r="O12" s="51"/>
      <c r="P12" s="148"/>
      <c r="Q12" s="121"/>
    </row>
    <row r="13" spans="1:17" x14ac:dyDescent="0.25">
      <c r="A13" s="120">
        <v>2</v>
      </c>
      <c r="B13" s="122" t="s">
        <v>102</v>
      </c>
      <c r="C13" s="56">
        <v>98</v>
      </c>
      <c r="D13" s="56">
        <v>94</v>
      </c>
      <c r="E13" s="56">
        <v>99</v>
      </c>
      <c r="F13" s="56">
        <v>97</v>
      </c>
      <c r="G13" s="57">
        <f t="shared" ref="G13:G15" si="0">SUM(C13:F13)</f>
        <v>388</v>
      </c>
      <c r="H13" s="58">
        <v>4</v>
      </c>
      <c r="I13" s="59" t="s">
        <v>31</v>
      </c>
      <c r="J13" s="60">
        <v>4</v>
      </c>
      <c r="K13" s="57">
        <f t="shared" ref="K13:K15" si="1">SUM(L13:O13)</f>
        <v>389</v>
      </c>
      <c r="L13" s="56">
        <v>98</v>
      </c>
      <c r="M13" s="56">
        <v>98</v>
      </c>
      <c r="N13" s="56">
        <v>98</v>
      </c>
      <c r="O13" s="56">
        <v>95</v>
      </c>
      <c r="P13" s="124" t="s">
        <v>112</v>
      </c>
      <c r="Q13" s="120">
        <v>4</v>
      </c>
    </row>
    <row r="14" spans="1:17" x14ac:dyDescent="0.25">
      <c r="A14" s="121"/>
      <c r="B14" s="123"/>
      <c r="C14" s="51"/>
      <c r="D14" s="51"/>
      <c r="E14" s="51"/>
      <c r="F14" s="51"/>
      <c r="G14" s="52"/>
      <c r="H14" s="53"/>
      <c r="I14" s="54"/>
      <c r="J14" s="55"/>
      <c r="K14" s="52"/>
      <c r="L14" s="51"/>
      <c r="M14" s="51"/>
      <c r="N14" s="51"/>
      <c r="O14" s="51"/>
      <c r="P14" s="125"/>
      <c r="Q14" s="121"/>
    </row>
    <row r="15" spans="1:17" x14ac:dyDescent="0.25">
      <c r="A15" s="120">
        <v>3</v>
      </c>
      <c r="B15" s="122" t="s">
        <v>91</v>
      </c>
      <c r="C15" s="56">
        <v>95</v>
      </c>
      <c r="D15" s="56">
        <v>81</v>
      </c>
      <c r="E15" s="56">
        <v>95</v>
      </c>
      <c r="F15" s="56">
        <v>96</v>
      </c>
      <c r="G15" s="57">
        <f t="shared" si="0"/>
        <v>367</v>
      </c>
      <c r="H15" s="58">
        <v>2</v>
      </c>
      <c r="I15" s="59" t="s">
        <v>31</v>
      </c>
      <c r="J15" s="60">
        <v>6</v>
      </c>
      <c r="K15" s="57">
        <f t="shared" si="1"/>
        <v>378</v>
      </c>
      <c r="L15" s="56">
        <v>92</v>
      </c>
      <c r="M15" s="56">
        <v>96</v>
      </c>
      <c r="N15" s="56">
        <v>94</v>
      </c>
      <c r="O15" s="56">
        <v>96</v>
      </c>
      <c r="P15" s="124" t="s">
        <v>17</v>
      </c>
      <c r="Q15" s="120">
        <v>6</v>
      </c>
    </row>
    <row r="16" spans="1:17" x14ac:dyDescent="0.25">
      <c r="A16" s="121"/>
      <c r="B16" s="123"/>
      <c r="C16" s="51"/>
      <c r="D16" s="51"/>
      <c r="E16" s="51"/>
      <c r="F16" s="51"/>
      <c r="G16" s="52"/>
      <c r="H16" s="53"/>
      <c r="I16" s="54"/>
      <c r="J16" s="55"/>
      <c r="K16" s="52"/>
      <c r="L16" s="51"/>
      <c r="M16" s="51"/>
      <c r="N16" s="51"/>
      <c r="O16" s="51"/>
      <c r="P16" s="125"/>
      <c r="Q16" s="121"/>
    </row>
    <row r="17" spans="1:17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1155</v>
      </c>
      <c r="H17" s="24">
        <f>H15+H13+H11</f>
        <v>13</v>
      </c>
      <c r="I17" s="25" t="s">
        <v>31</v>
      </c>
      <c r="J17" s="62">
        <f>J15+J13+J11</f>
        <v>11</v>
      </c>
      <c r="K17" s="61">
        <f>K15+K13+K11</f>
        <v>1161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</row>
    <row r="22" spans="1:17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115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15.75" thickBot="1" x14ac:dyDescent="0.3">
      <c r="A30" s="170" t="s">
        <v>75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 t="s">
        <v>73</v>
      </c>
      <c r="M30" s="171"/>
      <c r="N30" s="171"/>
      <c r="O30" s="171"/>
      <c r="P30" s="171"/>
      <c r="Q30" s="172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x14ac:dyDescent="0.25">
      <c r="A32" s="139">
        <v>1</v>
      </c>
      <c r="B32" s="122" t="s">
        <v>81</v>
      </c>
      <c r="C32" s="46">
        <v>97</v>
      </c>
      <c r="D32" s="46">
        <v>97</v>
      </c>
      <c r="E32" s="46">
        <v>97</v>
      </c>
      <c r="F32" s="46">
        <v>100</v>
      </c>
      <c r="G32" s="47">
        <f>SUM(C32:F32)</f>
        <v>391</v>
      </c>
      <c r="H32" s="48">
        <f>SUM(C33:F33)</f>
        <v>2</v>
      </c>
      <c r="I32" s="49" t="s">
        <v>31</v>
      </c>
      <c r="J32" s="50">
        <f>SUM(L33:O33)</f>
        <v>6</v>
      </c>
      <c r="K32" s="47">
        <f>SUM(L32:O32)</f>
        <v>398</v>
      </c>
      <c r="L32" s="46">
        <v>99</v>
      </c>
      <c r="M32" s="46">
        <v>100</v>
      </c>
      <c r="N32" s="46">
        <v>99</v>
      </c>
      <c r="O32" s="46">
        <v>100</v>
      </c>
      <c r="P32" s="147" t="s">
        <v>12</v>
      </c>
      <c r="Q32" s="139">
        <v>2</v>
      </c>
    </row>
    <row r="33" spans="1:17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2</v>
      </c>
      <c r="G33" s="52"/>
      <c r="H33" s="53"/>
      <c r="I33" s="54"/>
      <c r="J33" s="55"/>
      <c r="K33" s="52"/>
      <c r="L33" s="51">
        <f>IF(L32&lt;F32,0,IF(L32=F32,1,2))</f>
        <v>0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</row>
    <row r="34" spans="1:17" x14ac:dyDescent="0.25">
      <c r="A34" s="120">
        <v>2</v>
      </c>
      <c r="B34" s="122" t="s">
        <v>98</v>
      </c>
      <c r="C34" s="56">
        <v>97</v>
      </c>
      <c r="D34" s="56">
        <v>98</v>
      </c>
      <c r="E34" s="56">
        <v>98</v>
      </c>
      <c r="F34" s="56">
        <v>99</v>
      </c>
      <c r="G34" s="57">
        <f t="shared" ref="G34" si="2">SUM(C34:F34)</f>
        <v>392</v>
      </c>
      <c r="H34" s="58">
        <f>SUM(C35:F35)</f>
        <v>7</v>
      </c>
      <c r="I34" s="59" t="s">
        <v>31</v>
      </c>
      <c r="J34" s="60">
        <f>SUM(L35:O35)</f>
        <v>1</v>
      </c>
      <c r="K34" s="57">
        <f t="shared" ref="K34" si="3">SUM(L34:O34)</f>
        <v>386</v>
      </c>
      <c r="L34" s="56">
        <v>98</v>
      </c>
      <c r="M34" s="56">
        <v>98</v>
      </c>
      <c r="N34" s="56">
        <v>95</v>
      </c>
      <c r="O34" s="56">
        <v>95</v>
      </c>
      <c r="P34" s="124" t="s">
        <v>109</v>
      </c>
      <c r="Q34" s="120">
        <v>4</v>
      </c>
    </row>
    <row r="35" spans="1:17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1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1</v>
      </c>
      <c r="N35" s="51">
        <f>IF(N34&lt;D34,0,IF(N34=D34,1,2))</f>
        <v>0</v>
      </c>
      <c r="O35" s="51">
        <f>IF(O34&lt;C34,0,IF(O34=C34,1,2))</f>
        <v>0</v>
      </c>
      <c r="P35" s="125"/>
      <c r="Q35" s="121"/>
    </row>
    <row r="36" spans="1:17" x14ac:dyDescent="0.25">
      <c r="A36" s="120">
        <v>3</v>
      </c>
      <c r="B36" s="122" t="s">
        <v>92</v>
      </c>
      <c r="C36" s="56">
        <v>98</v>
      </c>
      <c r="D36" s="56">
        <v>99</v>
      </c>
      <c r="E36" s="56">
        <v>97</v>
      </c>
      <c r="F36" s="56">
        <v>98</v>
      </c>
      <c r="G36" s="57">
        <f t="shared" ref="G36" si="4">SUM(C36:F36)</f>
        <v>392</v>
      </c>
      <c r="H36" s="58">
        <f>SUM(C37:F37)</f>
        <v>7</v>
      </c>
      <c r="I36" s="59" t="s">
        <v>31</v>
      </c>
      <c r="J36" s="60">
        <f>SUM(L37:O37)</f>
        <v>1</v>
      </c>
      <c r="K36" s="57">
        <f t="shared" ref="K36" si="5">SUM(L36:O36)</f>
        <v>385</v>
      </c>
      <c r="L36" s="56">
        <v>95</v>
      </c>
      <c r="M36" s="56">
        <v>95</v>
      </c>
      <c r="N36" s="56">
        <v>97</v>
      </c>
      <c r="O36" s="56">
        <v>98</v>
      </c>
      <c r="P36" s="124" t="s">
        <v>100</v>
      </c>
      <c r="Q36" s="120">
        <v>6</v>
      </c>
    </row>
    <row r="37" spans="1:17" x14ac:dyDescent="0.25">
      <c r="A37" s="121"/>
      <c r="B37" s="123"/>
      <c r="C37" s="51">
        <f>IF(C36&lt;O36,0,IF(C36=O36,1,2))</f>
        <v>1</v>
      </c>
      <c r="D37" s="51">
        <f>IF(D36&lt;N36,0,IF(D36=N36,1,2))</f>
        <v>2</v>
      </c>
      <c r="E37" s="51">
        <f>IF(E36&lt;M36,0,IF(E36=M36,1,2))</f>
        <v>2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0</v>
      </c>
      <c r="N37" s="51">
        <f>IF(N36&lt;D36,0,IF(N36=D36,1,2))</f>
        <v>0</v>
      </c>
      <c r="O37" s="51">
        <f>IF(O36&lt;C36,0,IF(O36=C36,1,2))</f>
        <v>1</v>
      </c>
      <c r="P37" s="125"/>
      <c r="Q37" s="121"/>
    </row>
    <row r="38" spans="1:17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1175</v>
      </c>
      <c r="H38" s="24">
        <f>H36+H34+H32</f>
        <v>16</v>
      </c>
      <c r="I38" s="25" t="s">
        <v>31</v>
      </c>
      <c r="J38" s="62">
        <f>J36+J34+J32</f>
        <v>8</v>
      </c>
      <c r="K38" s="61">
        <f>K36+K34+K32</f>
        <v>1169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  <row r="49" spans="1:17" x14ac:dyDescent="0.25">
      <c r="A49" s="140" t="s">
        <v>116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</row>
    <row r="51" spans="1:17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 t="s">
        <v>117</v>
      </c>
      <c r="M51" s="171"/>
      <c r="N51" s="171"/>
      <c r="O51" s="171"/>
      <c r="P51" s="171"/>
      <c r="Q51" s="172"/>
    </row>
    <row r="52" spans="1:17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</row>
    <row r="53" spans="1:17" x14ac:dyDescent="0.25">
      <c r="A53" s="139">
        <v>1</v>
      </c>
      <c r="B53" s="122" t="s">
        <v>64</v>
      </c>
      <c r="C53" s="46">
        <v>97</v>
      </c>
      <c r="D53" s="46">
        <v>96</v>
      </c>
      <c r="E53" s="46">
        <v>94</v>
      </c>
      <c r="F53" s="46">
        <v>95</v>
      </c>
      <c r="G53" s="47">
        <f>SUM(C53:F53)</f>
        <v>382</v>
      </c>
      <c r="H53" s="48">
        <v>7</v>
      </c>
      <c r="I53" s="49" t="s">
        <v>31</v>
      </c>
      <c r="J53" s="50">
        <f>SUM(L54:O54)</f>
        <v>1</v>
      </c>
      <c r="K53" s="47">
        <f>SUM(L53:O53)</f>
        <v>366</v>
      </c>
      <c r="L53" s="46">
        <v>95</v>
      </c>
      <c r="M53" s="46">
        <v>88</v>
      </c>
      <c r="N53" s="46">
        <v>93</v>
      </c>
      <c r="O53" s="46">
        <v>90</v>
      </c>
      <c r="P53" s="147" t="s">
        <v>118</v>
      </c>
      <c r="Q53" s="139">
        <v>2</v>
      </c>
    </row>
    <row r="54" spans="1:17" x14ac:dyDescent="0.25">
      <c r="A54" s="121"/>
      <c r="B54" s="123"/>
      <c r="C54" s="51"/>
      <c r="D54" s="51"/>
      <c r="E54" s="51"/>
      <c r="F54" s="51"/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0</v>
      </c>
      <c r="P54" s="148"/>
      <c r="Q54" s="121"/>
    </row>
    <row r="55" spans="1:17" x14ac:dyDescent="0.25">
      <c r="A55" s="120">
        <v>2</v>
      </c>
      <c r="B55" s="122" t="s">
        <v>88</v>
      </c>
      <c r="C55" s="56">
        <v>94</v>
      </c>
      <c r="D55" s="56">
        <v>90</v>
      </c>
      <c r="E55" s="56">
        <v>92</v>
      </c>
      <c r="F55" s="56">
        <v>93</v>
      </c>
      <c r="G55" s="57">
        <f t="shared" ref="G55" si="6">SUM(C55:F55)</f>
        <v>369</v>
      </c>
      <c r="H55" s="58">
        <v>5</v>
      </c>
      <c r="I55" s="59" t="s">
        <v>31</v>
      </c>
      <c r="J55" s="60">
        <f>SUM(L56:O56)</f>
        <v>3</v>
      </c>
      <c r="K55" s="57">
        <f t="shared" ref="K55" si="7">SUM(L55:O55)</f>
        <v>360</v>
      </c>
      <c r="L55" s="56">
        <v>90</v>
      </c>
      <c r="M55" s="56">
        <v>92</v>
      </c>
      <c r="N55" s="56">
        <v>91</v>
      </c>
      <c r="O55" s="56">
        <v>87</v>
      </c>
      <c r="P55" s="124" t="s">
        <v>119</v>
      </c>
      <c r="Q55" s="120">
        <v>4</v>
      </c>
    </row>
    <row r="56" spans="1:17" x14ac:dyDescent="0.25">
      <c r="A56" s="121"/>
      <c r="B56" s="123"/>
      <c r="C56" s="51"/>
      <c r="D56" s="51"/>
      <c r="E56" s="51"/>
      <c r="F56" s="51"/>
      <c r="G56" s="52"/>
      <c r="H56" s="53"/>
      <c r="I56" s="54"/>
      <c r="J56" s="55"/>
      <c r="K56" s="52"/>
      <c r="L56" s="51">
        <f>IF(L55&lt;F55,0,IF(L55=F55,1,2))</f>
        <v>0</v>
      </c>
      <c r="M56" s="51">
        <f>IF(M55&lt;E55,0,IF(M55=E55,1,2))</f>
        <v>1</v>
      </c>
      <c r="N56" s="51">
        <f>IF(N55&lt;D55,0,IF(N55=D55,1,2))</f>
        <v>2</v>
      </c>
      <c r="O56" s="51">
        <f>IF(O55&lt;C55,0,IF(O55=C55,1,2))</f>
        <v>0</v>
      </c>
      <c r="P56" s="125"/>
      <c r="Q56" s="121"/>
    </row>
    <row r="57" spans="1:17" x14ac:dyDescent="0.25">
      <c r="A57" s="120">
        <v>3</v>
      </c>
      <c r="B57" s="122" t="s">
        <v>70</v>
      </c>
      <c r="C57" s="56">
        <v>94</v>
      </c>
      <c r="D57" s="56">
        <v>96</v>
      </c>
      <c r="E57" s="56">
        <v>95</v>
      </c>
      <c r="F57" s="56">
        <v>92</v>
      </c>
      <c r="G57" s="57">
        <f t="shared" ref="G57" si="8">SUM(C57:F57)</f>
        <v>377</v>
      </c>
      <c r="H57" s="58">
        <v>8</v>
      </c>
      <c r="I57" s="59" t="s">
        <v>31</v>
      </c>
      <c r="J57" s="60">
        <f>SUM(L58:O58)</f>
        <v>0</v>
      </c>
      <c r="K57" s="57">
        <f t="shared" ref="K57" si="9">SUM(L57:O57)</f>
        <v>362</v>
      </c>
      <c r="L57" s="56">
        <v>87</v>
      </c>
      <c r="M57" s="56">
        <v>93</v>
      </c>
      <c r="N57" s="56">
        <v>91</v>
      </c>
      <c r="O57" s="56">
        <v>91</v>
      </c>
      <c r="P57" s="124" t="s">
        <v>120</v>
      </c>
      <c r="Q57" s="120">
        <v>6</v>
      </c>
    </row>
    <row r="58" spans="1:17" x14ac:dyDescent="0.25">
      <c r="A58" s="121"/>
      <c r="B58" s="123"/>
      <c r="C58" s="51"/>
      <c r="D58" s="51"/>
      <c r="E58" s="51"/>
      <c r="F58" s="51"/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0</v>
      </c>
      <c r="P58" s="125"/>
      <c r="Q58" s="121"/>
    </row>
    <row r="59" spans="1:17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1128</v>
      </c>
      <c r="H59" s="24">
        <f>H57+H55+H53</f>
        <v>20</v>
      </c>
      <c r="I59" s="25" t="s">
        <v>31</v>
      </c>
      <c r="J59" s="62">
        <f>J57+J55+J53</f>
        <v>4</v>
      </c>
      <c r="K59" s="61">
        <f>K57+K55+K53</f>
        <v>1088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17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17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17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17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</sheetData>
  <mergeCells count="191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7:Q68"/>
    <mergeCell ref="C68:D68"/>
    <mergeCell ref="H68:I68"/>
    <mergeCell ref="N68:O68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1"/>
      <c r="B9" s="142"/>
      <c r="C9" s="142"/>
      <c r="D9" s="142"/>
      <c r="E9" s="142"/>
      <c r="F9" s="143"/>
      <c r="G9" s="16"/>
      <c r="H9" s="97"/>
      <c r="I9" s="97"/>
      <c r="J9" s="97"/>
      <c r="K9" s="16"/>
      <c r="L9" s="144"/>
      <c r="M9" s="145"/>
      <c r="N9" s="145"/>
      <c r="O9" s="145"/>
      <c r="P9" s="145"/>
      <c r="Q9" s="146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ht="15" customHeight="1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ht="15" customHeight="1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ht="15" customHeight="1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ht="15" customHeight="1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ht="15" customHeight="1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ht="15" customHeight="1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51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46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4"/>
      <c r="B9" s="145"/>
      <c r="C9" s="145"/>
      <c r="D9" s="145"/>
      <c r="E9" s="145"/>
      <c r="F9" s="146"/>
      <c r="G9" s="16"/>
      <c r="H9" s="97"/>
      <c r="I9" s="97"/>
      <c r="J9" s="97"/>
      <c r="K9" s="16"/>
      <c r="L9" s="141"/>
      <c r="M9" s="142"/>
      <c r="N9" s="142"/>
      <c r="O9" s="142"/>
      <c r="P9" s="142"/>
      <c r="Q9" s="143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1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2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47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"/>
  <sheetViews>
    <sheetView topLeftCell="C1" workbookViewId="0">
      <selection activeCell="V19" sqref="V19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1" width="8.7109375" customWidth="1"/>
    <col min="22" max="22" width="9.28515625" customWidth="1"/>
    <col min="23" max="23" width="9.7109375" customWidth="1"/>
  </cols>
  <sheetData>
    <row r="1" spans="1:26" x14ac:dyDescent="0.25">
      <c r="A1" s="158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11.25" customHeight="1" thickBot="1" x14ac:dyDescent="0.3">
      <c r="C3" s="159"/>
      <c r="D3" s="159"/>
      <c r="E3" s="159"/>
    </row>
    <row r="4" spans="1:26" s="7" customFormat="1" ht="18.75" x14ac:dyDescent="0.3">
      <c r="C4" s="155" t="s">
        <v>5</v>
      </c>
      <c r="D4" s="156"/>
      <c r="E4" s="157"/>
      <c r="F4" s="155" t="s">
        <v>6</v>
      </c>
      <c r="G4" s="156"/>
      <c r="H4" s="157"/>
      <c r="I4" s="155" t="s">
        <v>7</v>
      </c>
      <c r="J4" s="156"/>
      <c r="K4" s="157"/>
      <c r="L4" s="155" t="s">
        <v>8</v>
      </c>
      <c r="M4" s="156"/>
      <c r="N4" s="157"/>
      <c r="O4" s="155" t="s">
        <v>9</v>
      </c>
      <c r="P4" s="156"/>
      <c r="Q4" s="157"/>
      <c r="R4" s="155" t="s">
        <v>76</v>
      </c>
      <c r="S4" s="156"/>
      <c r="T4" s="157"/>
      <c r="U4" s="155" t="s">
        <v>77</v>
      </c>
      <c r="V4" s="156"/>
      <c r="W4" s="157"/>
      <c r="X4" s="155" t="s">
        <v>10</v>
      </c>
      <c r="Y4" s="156"/>
      <c r="Z4" s="157"/>
    </row>
    <row r="5" spans="1:26" s="7" customFormat="1" ht="18.75" x14ac:dyDescent="0.3">
      <c r="A5" s="5" t="s">
        <v>0</v>
      </c>
      <c r="B5" s="11" t="s">
        <v>1</v>
      </c>
      <c r="C5" s="13" t="s">
        <v>16</v>
      </c>
      <c r="D5" s="6" t="s">
        <v>20</v>
      </c>
      <c r="E5" s="14" t="s">
        <v>21</v>
      </c>
      <c r="F5" s="13" t="s">
        <v>16</v>
      </c>
      <c r="G5" s="6" t="s">
        <v>20</v>
      </c>
      <c r="H5" s="14" t="s">
        <v>21</v>
      </c>
      <c r="I5" s="13" t="s">
        <v>16</v>
      </c>
      <c r="J5" s="6" t="s">
        <v>20</v>
      </c>
      <c r="K5" s="14" t="s">
        <v>21</v>
      </c>
      <c r="L5" s="13" t="s">
        <v>16</v>
      </c>
      <c r="M5" s="6" t="s">
        <v>20</v>
      </c>
      <c r="N5" s="14" t="s">
        <v>21</v>
      </c>
      <c r="O5" s="13" t="s">
        <v>16</v>
      </c>
      <c r="P5" s="6" t="s">
        <v>20</v>
      </c>
      <c r="Q5" s="14" t="s">
        <v>21</v>
      </c>
      <c r="R5" s="13" t="s">
        <v>16</v>
      </c>
      <c r="S5" s="6" t="s">
        <v>20</v>
      </c>
      <c r="T5" s="14" t="s">
        <v>21</v>
      </c>
      <c r="U5" s="13" t="s">
        <v>16</v>
      </c>
      <c r="V5" s="6" t="s">
        <v>20</v>
      </c>
      <c r="W5" s="14" t="s">
        <v>21</v>
      </c>
      <c r="X5" s="13" t="s">
        <v>16</v>
      </c>
      <c r="Y5" s="6" t="s">
        <v>20</v>
      </c>
      <c r="Z5" s="14" t="s">
        <v>21</v>
      </c>
    </row>
    <row r="6" spans="1:26" s="4" customFormat="1" ht="18.75" x14ac:dyDescent="0.3">
      <c r="A6" s="8">
        <v>1</v>
      </c>
      <c r="B6" s="12" t="s">
        <v>2</v>
      </c>
      <c r="C6" s="10">
        <f>IFERROR(VLOOKUP($B6,'Runde 1'!$U:$X,2,FALSE),0)</f>
        <v>1156</v>
      </c>
      <c r="D6" s="10">
        <f>IFERROR(VLOOKUP($B6,'Runde 1'!$U:$X,3,FALSE),0)</f>
        <v>13</v>
      </c>
      <c r="E6" s="10">
        <f>IFERROR(VLOOKUP($B6,'Runde 1'!$U:$X,4,FALSE),0)</f>
        <v>3</v>
      </c>
      <c r="F6" s="10">
        <f>IFERROR(VLOOKUP($B6,'Runde 2'!$U:$X,2,FALSE),0)</f>
        <v>1170</v>
      </c>
      <c r="G6" s="10">
        <f>IFERROR(VLOOKUP($B6,'Runde 2'!$U:$X,3,FALSE),0)</f>
        <v>24</v>
      </c>
      <c r="H6" s="10">
        <f>IFERROR(VLOOKUP($B6,'Runde 2'!$U:$X,4,FALSE),0)</f>
        <v>3</v>
      </c>
      <c r="I6" s="10">
        <f>IFERROR(VLOOKUP($B6,'Runde 3'!$U:$X,2,FALSE),0)</f>
        <v>1160</v>
      </c>
      <c r="J6" s="10">
        <f>IFERROR(VLOOKUP($B6,'Runde 3'!$U:$X,3,FALSE),0)</f>
        <v>23</v>
      </c>
      <c r="K6" s="10">
        <f>IFERROR(VLOOKUP($B6,'Runde 3'!$U:$X,4,FALSE),0)</f>
        <v>3</v>
      </c>
      <c r="L6" s="10">
        <f>IFERROR(VLOOKUP($B6,'Runde 4'!$U:$X,2,FALSE),0)</f>
        <v>1162</v>
      </c>
      <c r="M6" s="10">
        <f>IFERROR(VLOOKUP($B6,'Runde 4'!$U:$X,3,FALSE),0)</f>
        <v>10</v>
      </c>
      <c r="N6" s="10">
        <f>IFERROR(VLOOKUP($B6,'Runde 4'!$U:$X,4,FALSE),0)</f>
        <v>0</v>
      </c>
      <c r="O6" s="10">
        <f>IFERROR(VLOOKUP($B6,'Runde 5'!$U:$X,2,FALSE),0)</f>
        <v>0</v>
      </c>
      <c r="P6" s="10">
        <f>IFERROR(VLOOKUP($B6,'Runde 5'!$U:$X,3,FALSE),0)</f>
        <v>0</v>
      </c>
      <c r="Q6" s="10">
        <f>IFERROR(VLOOKUP($B6,'Runde 5'!$U:$X,4,FALSE),0)</f>
        <v>0</v>
      </c>
      <c r="R6" s="10">
        <f>IFERROR(VLOOKUP($B6,'Runde 6'!$U:$X,2,FALSE),0)</f>
        <v>1153</v>
      </c>
      <c r="S6" s="10">
        <f>IFERROR(VLOOKUP($B6,'Runde 6'!$U:$X,3,FALSE),0)</f>
        <v>8</v>
      </c>
      <c r="T6" s="10">
        <f>IFERROR(VLOOKUP($B6,'Runde 6'!$U:$X,4,FALSE),0)</f>
        <v>0</v>
      </c>
      <c r="U6" s="10">
        <f>IFERROR(VLOOKUP($B6,'Runde 7'!$U:$X,2,FALSE),0)</f>
        <v>1143</v>
      </c>
      <c r="V6" s="10">
        <f>IFERROR(VLOOKUP($B6,'Runde 7'!$U:$X,3,FALSE),0)</f>
        <v>5</v>
      </c>
      <c r="W6" s="10">
        <f>IFERROR(VLOOKUP($B6,'Runde 7'!$U:$X,4,FALSE),0)</f>
        <v>0</v>
      </c>
      <c r="X6" s="15">
        <f t="shared" ref="X6:Z12" si="0">SUM(C6,F6,I6,L6,O6,R6,U6)</f>
        <v>6944</v>
      </c>
      <c r="Y6" s="15">
        <f t="shared" si="0"/>
        <v>83</v>
      </c>
      <c r="Z6" s="15">
        <f t="shared" si="0"/>
        <v>9</v>
      </c>
    </row>
    <row r="7" spans="1:26" s="4" customFormat="1" ht="18.75" x14ac:dyDescent="0.3">
      <c r="A7" s="9">
        <v>2</v>
      </c>
      <c r="B7" s="12" t="s">
        <v>73</v>
      </c>
      <c r="C7" s="10">
        <f>IFERROR(VLOOKUP($B7,'Runde 1'!$U:$X,2,FALSE),0)</f>
        <v>1156</v>
      </c>
      <c r="D7" s="10">
        <f>IFERROR(VLOOKUP($B7,'Runde 1'!$U:$X,3,FALSE),0)</f>
        <v>11</v>
      </c>
      <c r="E7" s="10">
        <f>IFERROR(VLOOKUP($B7,'Runde 1'!$U:$X,4,FALSE),0)</f>
        <v>0</v>
      </c>
      <c r="F7" s="10">
        <f>IFERROR(VLOOKUP($B7,'Runde 2'!$U:$X,2,FALSE),0)</f>
        <v>1127</v>
      </c>
      <c r="G7" s="10">
        <f>IFERROR(VLOOKUP($B7,'Runde 2'!$U:$X,3,FALSE),0)</f>
        <v>17</v>
      </c>
      <c r="H7" s="10">
        <f>IFERROR(VLOOKUP($B7,'Runde 2'!$U:$X,4,FALSE),0)</f>
        <v>3</v>
      </c>
      <c r="I7" s="10">
        <f>IFERROR(VLOOKUP($B7,'Runde 3'!$U:$X,2,FALSE),0)</f>
        <v>1150</v>
      </c>
      <c r="J7" s="10">
        <f>IFERROR(VLOOKUP($B7,'Runde 3'!$U:$X,3,FALSE),0)</f>
        <v>14</v>
      </c>
      <c r="K7" s="10">
        <f>IFERROR(VLOOKUP($B7,'Runde 3'!$U:$X,4,FALSE),0)</f>
        <v>3</v>
      </c>
      <c r="L7" s="10">
        <f>IFERROR(VLOOKUP($B7,'Runde 4'!$U:$X,2,FALSE),0)</f>
        <v>1166</v>
      </c>
      <c r="M7" s="10">
        <f>IFERROR(VLOOKUP($B7,'Runde 4'!$U:$X,3,FALSE),0)</f>
        <v>21</v>
      </c>
      <c r="N7" s="10">
        <f>IFERROR(VLOOKUP($B7,'Runde 4'!$U:$X,4,FALSE),0)</f>
        <v>3</v>
      </c>
      <c r="O7" s="10">
        <f>IFERROR(VLOOKUP($B7,'Runde 5'!$U:$X,2,FALSE),0)</f>
        <v>1171</v>
      </c>
      <c r="P7" s="10">
        <f>IFERROR(VLOOKUP($B7,'Runde 5'!$U:$X,3,FALSE),0)</f>
        <v>13</v>
      </c>
      <c r="Q7" s="10">
        <f>IFERROR(VLOOKUP($B7,'Runde 5'!$U:$X,4,FALSE),0)</f>
        <v>3</v>
      </c>
      <c r="R7" s="10">
        <f>IFERROR(VLOOKUP($B7,'Runde 6'!$U:$X,2,FALSE),0)</f>
        <v>1169</v>
      </c>
      <c r="S7" s="10">
        <f>IFERROR(VLOOKUP($B7,'Runde 6'!$U:$X,3,FALSE),0)</f>
        <v>9</v>
      </c>
      <c r="T7" s="10">
        <f>IFERROR(VLOOKUP($B7,'Runde 6'!$U:$X,4,FALSE),0)</f>
        <v>0</v>
      </c>
      <c r="U7" s="10">
        <f>IFERROR(VLOOKUP($B7,'Runde 7'!$U:$X,2,FALSE),0)</f>
        <v>0</v>
      </c>
      <c r="V7" s="10">
        <f>IFERROR(VLOOKUP($B7,'Runde 7'!$U:$X,3,FALSE),0)</f>
        <v>0</v>
      </c>
      <c r="W7" s="10">
        <f>IFERROR(VLOOKUP($B7,'Runde 7'!$U:$X,4,FALSE),0)</f>
        <v>0</v>
      </c>
      <c r="X7" s="15">
        <f t="shared" si="0"/>
        <v>6939</v>
      </c>
      <c r="Y7" s="15">
        <f t="shared" si="0"/>
        <v>85</v>
      </c>
      <c r="Z7" s="15">
        <f t="shared" si="0"/>
        <v>12</v>
      </c>
    </row>
    <row r="8" spans="1:26" s="4" customFormat="1" ht="18.75" x14ac:dyDescent="0.3">
      <c r="A8" s="8">
        <v>3</v>
      </c>
      <c r="B8" s="7" t="s">
        <v>72</v>
      </c>
      <c r="C8" s="10">
        <f>IFERROR(VLOOKUP($B8,'Runde 1'!$U:$X,2,FALSE),0)</f>
        <v>1159</v>
      </c>
      <c r="D8" s="10">
        <f>IFERROR(VLOOKUP($B8,'Runde 1'!$U:$X,3,FALSE),0)</f>
        <v>24</v>
      </c>
      <c r="E8" s="10">
        <f>IFERROR(VLOOKUP($B8,'Runde 1'!$U:$X,4,FALSE),0)</f>
        <v>3</v>
      </c>
      <c r="F8" s="10">
        <f>IFERROR(VLOOKUP($B8,'Runde 2'!$U:$X,2,FALSE),0)</f>
        <v>1141</v>
      </c>
      <c r="G8" s="10">
        <f>IFERROR(VLOOKUP($B8,'Runde 2'!$U:$X,3,FALSE),0)</f>
        <v>16</v>
      </c>
      <c r="H8" s="10">
        <f>IFERROR(VLOOKUP($B8,'Runde 2'!$U:$X,4,FALSE),0)</f>
        <v>3</v>
      </c>
      <c r="I8" s="10">
        <f>IFERROR(VLOOKUP($B8,'Runde 3'!$U:$X,2,FALSE),0)</f>
        <v>1142</v>
      </c>
      <c r="J8" s="10">
        <f>IFERROR(VLOOKUP($B8,'Runde 3'!$U:$X,3,FALSE),0)</f>
        <v>10</v>
      </c>
      <c r="K8" s="10">
        <f>IFERROR(VLOOKUP($B8,'Runde 3'!$U:$X,4,FALSE),0)</f>
        <v>0</v>
      </c>
      <c r="L8" s="10">
        <f>IFERROR(VLOOKUP($B8,'Runde 4'!$U:$X,2,FALSE),0)</f>
        <v>0</v>
      </c>
      <c r="M8" s="10">
        <f>IFERROR(VLOOKUP($B8,'Runde 4'!$U:$X,3,FALSE),0)</f>
        <v>0</v>
      </c>
      <c r="N8" s="10">
        <f>IFERROR(VLOOKUP($B8,'Runde 4'!$U:$X,4,FALSE),0)</f>
        <v>0</v>
      </c>
      <c r="O8" s="10">
        <f>IFERROR(VLOOKUP($B8,'Runde 5'!$U:$X,2,FALSE),0)</f>
        <v>1138</v>
      </c>
      <c r="P8" s="10">
        <f>IFERROR(VLOOKUP($B8,'Runde 5'!$U:$X,3,FALSE),0)</f>
        <v>17</v>
      </c>
      <c r="Q8" s="10">
        <f>IFERROR(VLOOKUP($B8,'Runde 5'!$U:$X,4,FALSE),0)</f>
        <v>3</v>
      </c>
      <c r="R8" s="10">
        <f>IFERROR(VLOOKUP($B8,'Runde 6'!$U:$X,2,FALSE),0)</f>
        <v>1161</v>
      </c>
      <c r="S8" s="10">
        <f>IFERROR(VLOOKUP($B8,'Runde 6'!$U:$X,3,FALSE),0)</f>
        <v>16</v>
      </c>
      <c r="T8" s="10">
        <f>IFERROR(VLOOKUP($B8,'Runde 6'!$U:$X,4,FALSE),0)</f>
        <v>3</v>
      </c>
      <c r="U8" s="10">
        <f>IFERROR(VLOOKUP($B8,'Runde 7'!$U:$X,2,FALSE),0)</f>
        <v>1159</v>
      </c>
      <c r="V8" s="10">
        <f>IFERROR(VLOOKUP($B8,'Runde 7'!$U:$X,3,FALSE),0)</f>
        <v>9</v>
      </c>
      <c r="W8" s="10">
        <f>IFERROR(VLOOKUP($B8,'Runde 7'!$U:$X,4,FALSE),0)</f>
        <v>0</v>
      </c>
      <c r="X8" s="15">
        <f t="shared" si="0"/>
        <v>6900</v>
      </c>
      <c r="Y8" s="15">
        <f t="shared" si="0"/>
        <v>92</v>
      </c>
      <c r="Z8" s="15">
        <f t="shared" si="0"/>
        <v>12</v>
      </c>
    </row>
    <row r="9" spans="1:26" s="4" customFormat="1" ht="18.75" x14ac:dyDescent="0.3">
      <c r="A9" s="9">
        <v>4</v>
      </c>
      <c r="B9" s="12" t="s">
        <v>74</v>
      </c>
      <c r="C9" s="10">
        <f>IFERROR(VLOOKUP($B9,'Runde 1'!$U:$X,2,FALSE),0)</f>
        <v>0</v>
      </c>
      <c r="D9" s="10">
        <f>IFERROR(VLOOKUP($B9,'Runde 1'!$U:$X,3,FALSE),0)</f>
        <v>0</v>
      </c>
      <c r="E9" s="10">
        <f>IFERROR(VLOOKUP($B9,'Runde 1'!$U:$X,4,FALSE),0)</f>
        <v>0</v>
      </c>
      <c r="F9" s="10">
        <f>IFERROR(VLOOKUP($B9,'Runde 2'!$U:$X,2,FALSE),0)</f>
        <v>1130</v>
      </c>
      <c r="G9" s="10">
        <f>IFERROR(VLOOKUP($B9,'Runde 2'!$U:$X,3,FALSE),0)</f>
        <v>8</v>
      </c>
      <c r="H9" s="10">
        <f>IFERROR(VLOOKUP($B9,'Runde 2'!$U:$X,4,FALSE),0)</f>
        <v>0</v>
      </c>
      <c r="I9" s="10">
        <f>IFERROR(VLOOKUP($B9,'Runde 3'!$U:$X,2,FALSE),0)</f>
        <v>1164</v>
      </c>
      <c r="J9" s="10">
        <f>IFERROR(VLOOKUP($B9,'Runde 3'!$U:$X,3,FALSE),0)</f>
        <v>16</v>
      </c>
      <c r="K9" s="10">
        <f>IFERROR(VLOOKUP($B9,'Runde 3'!$U:$X,4,FALSE),0)</f>
        <v>3</v>
      </c>
      <c r="L9" s="10">
        <f>IFERROR(VLOOKUP($B9,'Runde 4'!$U:$X,2,FALSE),0)</f>
        <v>1173</v>
      </c>
      <c r="M9" s="10">
        <f>IFERROR(VLOOKUP($B9,'Runde 4'!$U:$X,3,FALSE),0)</f>
        <v>24</v>
      </c>
      <c r="N9" s="10">
        <f>IFERROR(VLOOKUP($B9,'Runde 4'!$U:$X,4,FALSE),0)</f>
        <v>3</v>
      </c>
      <c r="O9" s="10">
        <f>IFERROR(VLOOKUP($B9,'Runde 5'!$U:$X,2,FALSE),0)</f>
        <v>1162</v>
      </c>
      <c r="P9" s="10">
        <f>IFERROR(VLOOKUP($B9,'Runde 5'!$U:$X,3,FALSE),0)</f>
        <v>18</v>
      </c>
      <c r="Q9" s="10">
        <f>IFERROR(VLOOKUP($B9,'Runde 5'!$U:$X,4,FALSE),0)</f>
        <v>3</v>
      </c>
      <c r="R9" s="10">
        <f>IFERROR(VLOOKUP($B9,'Runde 6'!$U:$X,2,FALSE),0)</f>
        <v>1175</v>
      </c>
      <c r="S9" s="10">
        <f>IFERROR(VLOOKUP($B9,'Runde 6'!$U:$X,3,FALSE),0)</f>
        <v>15</v>
      </c>
      <c r="T9" s="10">
        <f>IFERROR(VLOOKUP($B9,'Runde 6'!$U:$X,4,FALSE),0)</f>
        <v>3</v>
      </c>
      <c r="U9" s="10">
        <f>IFERROR(VLOOKUP($B9,'Runde 7'!$U:$X,2,FALSE),0)</f>
        <v>1157</v>
      </c>
      <c r="V9" s="10">
        <f>IFERROR(VLOOKUP($B9,'Runde 7'!$U:$X,3,FALSE),0)</f>
        <v>19</v>
      </c>
      <c r="W9" s="10">
        <f>IFERROR(VLOOKUP($B9,'Runde 7'!$U:$X,4,FALSE),0)</f>
        <v>3</v>
      </c>
      <c r="X9" s="15">
        <f t="shared" si="0"/>
        <v>6961</v>
      </c>
      <c r="Y9" s="15">
        <f t="shared" si="0"/>
        <v>100</v>
      </c>
      <c r="Z9" s="15">
        <f t="shared" si="0"/>
        <v>15</v>
      </c>
    </row>
    <row r="10" spans="1:26" s="4" customFormat="1" ht="18.75" x14ac:dyDescent="0.3">
      <c r="A10" s="9">
        <v>5</v>
      </c>
      <c r="B10" s="12" t="s">
        <v>75</v>
      </c>
      <c r="C10" s="10">
        <f>IFERROR(VLOOKUP($B10,'Runde 1'!$U:$X,2,FALSE),0)</f>
        <v>1166</v>
      </c>
      <c r="D10" s="10">
        <f>IFERROR(VLOOKUP($B10,'Runde 1'!$U:$X,3,FALSE),0)</f>
        <v>23</v>
      </c>
      <c r="E10" s="10">
        <f>IFERROR(VLOOKUP($B10,'Runde 1'!$U:$X,4,FALSE),0)</f>
        <v>3</v>
      </c>
      <c r="F10" s="10">
        <f>IFERROR(VLOOKUP($B10,'Runde 2'!$U:$X,2,FALSE),0)</f>
        <v>0</v>
      </c>
      <c r="G10" s="10">
        <f>IFERROR(VLOOKUP($B10,'Runde 2'!$U:$X,3,FALSE),0)</f>
        <v>0</v>
      </c>
      <c r="H10" s="10">
        <f>IFERROR(VLOOKUP($B10,'Runde 2'!$U:$X,4,FALSE),0)</f>
        <v>0</v>
      </c>
      <c r="I10" s="10">
        <f>IFERROR(VLOOKUP($B10,'Runde 3'!$U:$X,2,FALSE),0)</f>
        <v>1154</v>
      </c>
      <c r="J10" s="10">
        <f>IFERROR(VLOOKUP($B10,'Runde 3'!$U:$X,3,FALSE),0)</f>
        <v>8</v>
      </c>
      <c r="K10" s="10">
        <f>IFERROR(VLOOKUP($B10,'Runde 3'!$U:$X,4,FALSE),0)</f>
        <v>0</v>
      </c>
      <c r="L10" s="10">
        <f>IFERROR(VLOOKUP($B10,'Runde 4'!$U:$X,2,FALSE),0)</f>
        <v>1164</v>
      </c>
      <c r="M10" s="10">
        <f>IFERROR(VLOOKUP($B10,'Runde 4'!$U:$X,3,FALSE),0)</f>
        <v>14</v>
      </c>
      <c r="N10" s="10">
        <f>IFERROR(VLOOKUP($B10,'Runde 4'!$U:$X,4,FALSE),0)</f>
        <v>3</v>
      </c>
      <c r="O10" s="10">
        <f>IFERROR(VLOOKUP($B10,'Runde 5'!$U:$X,2,FALSE),0)</f>
        <v>1168</v>
      </c>
      <c r="P10" s="10">
        <f>IFERROR(VLOOKUP($B10,'Runde 5'!$U:$X,3,FALSE),0)</f>
        <v>11</v>
      </c>
      <c r="Q10" s="10">
        <f>IFERROR(VLOOKUP($B10,'Runde 5'!$U:$X,4,FALSE),0)</f>
        <v>0</v>
      </c>
      <c r="R10" s="10">
        <f>IFERROR(VLOOKUP($B10,'Runde 6'!$U:$X,2,FALSE),0)</f>
        <v>1158</v>
      </c>
      <c r="S10" s="10">
        <f>IFERROR(VLOOKUP($B10,'Runde 6'!$U:$X,3,FALSE),0)</f>
        <v>18</v>
      </c>
      <c r="T10" s="10">
        <f>IFERROR(VLOOKUP($B10,'Runde 6'!$U:$X,4,FALSE),0)</f>
        <v>3</v>
      </c>
      <c r="U10" s="10">
        <f>IFERROR(VLOOKUP($B10,'Runde 7'!$U:$X,2,FALSE),0)</f>
        <v>1165</v>
      </c>
      <c r="V10" s="10">
        <f>IFERROR(VLOOKUP($B10,'Runde 7'!$U:$X,3,FALSE),0)</f>
        <v>15</v>
      </c>
      <c r="W10" s="10">
        <f>IFERROR(VLOOKUP($B10,'Runde 7'!$U:$X,4,FALSE),0)</f>
        <v>3</v>
      </c>
      <c r="X10" s="15">
        <f t="shared" si="0"/>
        <v>6975</v>
      </c>
      <c r="Y10" s="15">
        <f t="shared" si="0"/>
        <v>89</v>
      </c>
      <c r="Z10" s="15">
        <f t="shared" si="0"/>
        <v>12</v>
      </c>
    </row>
    <row r="11" spans="1:26" ht="18.75" x14ac:dyDescent="0.3">
      <c r="A11" s="78">
        <v>6</v>
      </c>
      <c r="B11" s="12" t="s">
        <v>11</v>
      </c>
      <c r="C11" s="10">
        <f>IFERROR(VLOOKUP($B11,'Runde 1'!$U:$X,2,FALSE),0)</f>
        <v>1113</v>
      </c>
      <c r="D11" s="10">
        <f>IFERROR(VLOOKUP($B11,'Runde 1'!$U:$X,3,FALSE),0)</f>
        <v>0</v>
      </c>
      <c r="E11" s="10">
        <f>IFERROR(VLOOKUP($B11,'Runde 1'!$U:$X,4,FALSE),0)</f>
        <v>0</v>
      </c>
      <c r="F11" s="10">
        <f>IFERROR(VLOOKUP($B11,'Runde 2'!$U:$X,2,FALSE),0)</f>
        <v>1131</v>
      </c>
      <c r="G11" s="10">
        <f>IFERROR(VLOOKUP($B11,'Runde 2'!$U:$X,3,FALSE),0)</f>
        <v>0</v>
      </c>
      <c r="H11" s="10">
        <f>IFERROR(VLOOKUP($B11,'Runde 2'!$U:$X,4,FALSE),0)</f>
        <v>0</v>
      </c>
      <c r="I11" s="10">
        <f>IFERROR(VLOOKUP($B11,'Runde 3'!$U:$X,2,FALSE),0)</f>
        <v>0</v>
      </c>
      <c r="J11" s="10">
        <f>IFERROR(VLOOKUP($B11,'Runde 3'!$U:$X,3,FALSE),0)</f>
        <v>0</v>
      </c>
      <c r="K11" s="10">
        <f>IFERROR(VLOOKUP($B11,'Runde 3'!$U:$X,4,FALSE),0)</f>
        <v>0</v>
      </c>
      <c r="L11" s="10">
        <f>IFERROR(VLOOKUP($B11,'Runde 4'!$U:$X,2,FALSE),0)</f>
        <v>1133</v>
      </c>
      <c r="M11" s="10">
        <f>IFERROR(VLOOKUP($B11,'Runde 4'!$U:$X,3,FALSE),0)</f>
        <v>3</v>
      </c>
      <c r="N11" s="10">
        <f>IFERROR(VLOOKUP($B11,'Runde 4'!$U:$X,4,FALSE),0)</f>
        <v>0</v>
      </c>
      <c r="O11" s="10">
        <f>IFERROR(VLOOKUP($B11,'Runde 5'!$U:$X,2,FALSE),0)</f>
        <v>1148</v>
      </c>
      <c r="P11" s="10">
        <f>IFERROR(VLOOKUP($B11,'Runde 5'!$U:$X,3,FALSE),0)</f>
        <v>6</v>
      </c>
      <c r="Q11" s="10">
        <f>IFERROR(VLOOKUP($B11,'Runde 5'!$U:$X,4,FALSE),0)</f>
        <v>0</v>
      </c>
      <c r="R11" s="10">
        <f>IFERROR(VLOOKUP($B11,'Runde 6'!$U:$X,2,FALSE),0)</f>
        <v>1118</v>
      </c>
      <c r="S11" s="10">
        <f>IFERROR(VLOOKUP($B11,'Runde 6'!$U:$X,3,FALSE),0)</f>
        <v>6</v>
      </c>
      <c r="T11" s="10">
        <f>IFERROR(VLOOKUP($B11,'Runde 6'!$U:$X,4,FALSE),0)</f>
        <v>0</v>
      </c>
      <c r="U11" s="10">
        <f>IFERROR(VLOOKUP($B11,'Runde 7'!$U:$X,2,FALSE),0)</f>
        <v>1146</v>
      </c>
      <c r="V11" s="10">
        <f>IFERROR(VLOOKUP($B11,'Runde 7'!$U:$X,3,FALSE),0)</f>
        <v>19</v>
      </c>
      <c r="W11" s="10">
        <f>IFERROR(VLOOKUP($B11,'Runde 7'!$U:$X,4,FALSE),0)</f>
        <v>3</v>
      </c>
      <c r="X11" s="15">
        <f t="shared" si="0"/>
        <v>6789</v>
      </c>
      <c r="Y11" s="15">
        <f t="shared" si="0"/>
        <v>34</v>
      </c>
      <c r="Z11" s="15">
        <f t="shared" si="0"/>
        <v>3</v>
      </c>
    </row>
    <row r="12" spans="1:26" ht="18.75" x14ac:dyDescent="0.3">
      <c r="A12" s="9">
        <v>7</v>
      </c>
      <c r="B12" s="80" t="s">
        <v>62</v>
      </c>
      <c r="C12" s="10">
        <f>IFERROR(VLOOKUP($B12,'Runde 1'!$U:$X,2,FALSE),0)</f>
        <v>1101</v>
      </c>
      <c r="D12" s="10">
        <f>IFERROR(VLOOKUP($B12,'Runde 1'!$U:$X,3,FALSE),0)</f>
        <v>1</v>
      </c>
      <c r="E12" s="10">
        <f>IFERROR(VLOOKUP($B12,'Runde 1'!$U:$X,4,FALSE),0)</f>
        <v>0</v>
      </c>
      <c r="F12" s="10">
        <f>IFERROR(VLOOKUP($B12,'Runde 2'!$U:$X,2,FALSE),0)</f>
        <v>1114</v>
      </c>
      <c r="G12" s="10">
        <f>IFERROR(VLOOKUP($B12,'Runde 2'!$U:$X,3,FALSE),0)</f>
        <v>7</v>
      </c>
      <c r="H12" s="10">
        <f>IFERROR(VLOOKUP($B12,'Runde 2'!$U:$X,4,FALSE),0)</f>
        <v>0</v>
      </c>
      <c r="I12" s="10">
        <f>IFERROR(VLOOKUP($B12,'Runde 3'!$U:$X,2,FALSE),0)</f>
        <v>1106</v>
      </c>
      <c r="J12" s="10">
        <f>IFERROR(VLOOKUP($B12,'Runde 3'!$U:$X,3,FALSE),0)</f>
        <v>1</v>
      </c>
      <c r="K12" s="10">
        <f>IFERROR(VLOOKUP($B12,'Runde 3'!$U:$X,4,FALSE),0)</f>
        <v>0</v>
      </c>
      <c r="L12" s="10">
        <f>IFERROR(VLOOKUP($B12,'Runde 4'!$U:$X,2,FALSE),0)</f>
        <v>1098</v>
      </c>
      <c r="M12" s="10">
        <f>IFERROR(VLOOKUP($B12,'Runde 4'!$U:$X,3,FALSE),0)</f>
        <v>0</v>
      </c>
      <c r="N12" s="10">
        <f>IFERROR(VLOOKUP($B12,'Runde 4'!$U:$X,4,FALSE),0)</f>
        <v>0</v>
      </c>
      <c r="O12" s="10">
        <f>IFERROR(VLOOKUP($B12,'Runde 5'!$U:$X,2,FALSE),0)</f>
        <v>1120</v>
      </c>
      <c r="P12" s="10">
        <f>IFERROR(VLOOKUP($B12,'Runde 5'!$U:$X,3,FALSE),0)</f>
        <v>7</v>
      </c>
      <c r="Q12" s="10">
        <f>IFERROR(VLOOKUP($B12,'Runde 5'!$U:$X,4,FALSE),0)</f>
        <v>0</v>
      </c>
      <c r="R12" s="10">
        <f>IFERROR(VLOOKUP($B12,'Runde 6'!$U:$X,2,FALSE),0)</f>
        <v>0</v>
      </c>
      <c r="S12" s="10">
        <f>IFERROR(VLOOKUP($B12,'Runde 6'!$U:$X,3,FALSE),0)</f>
        <v>0</v>
      </c>
      <c r="T12" s="10">
        <f>IFERROR(VLOOKUP($B12,'Runde 6'!$U:$X,4,FALSE),0)</f>
        <v>0</v>
      </c>
      <c r="U12" s="10">
        <f>IFERROR(VLOOKUP($B12,'Runde 7'!$U:$X,2,FALSE),0)</f>
        <v>1115</v>
      </c>
      <c r="V12" s="10">
        <f>IFERROR(VLOOKUP($B12,'Runde 7'!$U:$X,3,FALSE),0)</f>
        <v>5</v>
      </c>
      <c r="W12" s="10">
        <f>IFERROR(VLOOKUP($B12,'Runde 7'!$U:$X,4,FALSE),0)</f>
        <v>0</v>
      </c>
      <c r="X12" s="15">
        <f t="shared" si="0"/>
        <v>6654</v>
      </c>
      <c r="Y12" s="15">
        <f t="shared" si="0"/>
        <v>21</v>
      </c>
      <c r="Z12" s="15">
        <f t="shared" si="0"/>
        <v>0</v>
      </c>
    </row>
    <row r="15" spans="1:26" ht="18.75" x14ac:dyDescent="0.3">
      <c r="B15" s="12"/>
    </row>
  </sheetData>
  <sortState xmlns:xlrd2="http://schemas.microsoft.com/office/spreadsheetml/2017/richdata2" ref="B6:Z12">
    <sortCondition descending="1" ref="Z6:Z12"/>
    <sortCondition descending="1" ref="Y6:Y12"/>
    <sortCondition descending="1" ref="X6:X12"/>
  </sortState>
  <mergeCells count="10">
    <mergeCell ref="X4:Z4"/>
    <mergeCell ref="A1:T2"/>
    <mergeCell ref="C4:E4"/>
    <mergeCell ref="F4:H4"/>
    <mergeCell ref="I4:K4"/>
    <mergeCell ref="L4:N4"/>
    <mergeCell ref="O4:Q4"/>
    <mergeCell ref="C3:E3"/>
    <mergeCell ref="R4:T4"/>
    <mergeCell ref="U4:W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workbookViewId="0">
      <selection activeCell="M29" sqref="M29"/>
    </sheetView>
  </sheetViews>
  <sheetFormatPr baseColWidth="10" defaultRowHeight="15" x14ac:dyDescent="0.25"/>
  <cols>
    <col min="1" max="1" width="25.7109375" bestFit="1" customWidth="1"/>
    <col min="2" max="11" width="10.7109375" customWidth="1"/>
  </cols>
  <sheetData>
    <row r="1" spans="1:13" x14ac:dyDescent="0.25">
      <c r="A1" s="158" t="s">
        <v>101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3" ht="11.25" customHeight="1" x14ac:dyDescent="0.3">
      <c r="M3" s="4"/>
    </row>
    <row r="4" spans="1:13" s="7" customFormat="1" ht="18.75" x14ac:dyDescent="0.3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78</v>
      </c>
      <c r="H4" s="6" t="s">
        <v>77</v>
      </c>
      <c r="I4" s="6" t="s">
        <v>16</v>
      </c>
      <c r="J4" s="5" t="s">
        <v>14</v>
      </c>
      <c r="K4" s="5" t="s">
        <v>66</v>
      </c>
      <c r="M4" s="4"/>
    </row>
    <row r="5" spans="1:13" s="4" customFormat="1" ht="18.75" x14ac:dyDescent="0.3">
      <c r="A5" s="3" t="s">
        <v>2</v>
      </c>
      <c r="B5" s="2"/>
      <c r="C5" s="2"/>
      <c r="D5" s="2"/>
      <c r="E5" s="2"/>
      <c r="F5" s="2"/>
      <c r="G5" s="2"/>
      <c r="H5" s="2"/>
      <c r="I5" s="2"/>
      <c r="J5" s="64"/>
      <c r="K5" s="2"/>
    </row>
    <row r="6" spans="1:13" ht="15" customHeight="1" x14ac:dyDescent="0.3">
      <c r="A6" s="1" t="s">
        <v>3</v>
      </c>
      <c r="B6" s="2">
        <f>IFERROR(VLOOKUP($A6,'Runde 1'!$U:$V,2,FALSE),"")</f>
        <v>393</v>
      </c>
      <c r="C6" s="2">
        <f>IFERROR(VLOOKUP($A6,'Runde 2'!$U:$V,2,FALSE),"")</f>
        <v>394</v>
      </c>
      <c r="D6" s="2">
        <f>IFERROR(VLOOKUP($A6,'Runde 3'!$U:$V,2,FALSE),"")</f>
        <v>394</v>
      </c>
      <c r="E6" s="2">
        <f>IFERROR(VLOOKUP($A6,'Runde 4'!$U:$V,2,FALSE),"")</f>
        <v>394</v>
      </c>
      <c r="F6" s="2" t="str">
        <f>IFERROR(VLOOKUP($A6,'Runde 5'!$U:$V,2,FALSE),"")</f>
        <v/>
      </c>
      <c r="G6" s="2">
        <f>IFERROR(VLOOKUP($A6,'Runde 6'!$U:$V,2,FALSE),"")</f>
        <v>391</v>
      </c>
      <c r="H6" s="2">
        <f>IFERROR(VLOOKUP($A6,'Runde 7'!$U:$V,2,FALSE),"")</f>
        <v>392</v>
      </c>
      <c r="I6" s="2">
        <f>SUM(B6:H6)</f>
        <v>2358</v>
      </c>
      <c r="J6" s="64">
        <f>IFERROR(AVERAGE(B6:H6),"")</f>
        <v>393</v>
      </c>
      <c r="K6" s="64">
        <v>393</v>
      </c>
      <c r="M6" s="4"/>
    </row>
    <row r="7" spans="1:13" ht="15" customHeight="1" x14ac:dyDescent="0.3">
      <c r="A7" s="1" t="s">
        <v>4</v>
      </c>
      <c r="B7" s="2">
        <f>IFERROR(VLOOKUP($A7,'Runde 1'!$U:$V,2,FALSE),"")</f>
        <v>378</v>
      </c>
      <c r="C7" s="2">
        <f>IFERROR(VLOOKUP($A7,'Runde 2'!$U:$V,2,FALSE),"")</f>
        <v>390</v>
      </c>
      <c r="D7" s="2">
        <f>IFERROR(VLOOKUP($A7,'Runde 3'!$U:$V,2,FALSE),"")</f>
        <v>379</v>
      </c>
      <c r="E7" s="2">
        <f>IFERROR(VLOOKUP($A7,'Runde 4'!$U:$V,2,FALSE),"")</f>
        <v>382</v>
      </c>
      <c r="F7" s="2" t="str">
        <f>IFERROR(VLOOKUP($A7,'Runde 5'!$U:$V,2,FALSE),"")</f>
        <v/>
      </c>
      <c r="G7" s="2">
        <f>IFERROR(VLOOKUP($A7,'Runde 6'!$U:$V,2,FALSE),"")</f>
        <v>379</v>
      </c>
      <c r="H7" s="2">
        <f>IFERROR(VLOOKUP($A7,'Runde 7'!$U:$V,2,FALSE),"")</f>
        <v>371</v>
      </c>
      <c r="I7" s="2">
        <f t="shared" ref="I7:I37" si="0">SUM(B7:H7)</f>
        <v>2279</v>
      </c>
      <c r="J7" s="64">
        <f t="shared" ref="J7:J37" si="1">IFERROR(AVERAGE(B7:H7),"")</f>
        <v>379.83333333333331</v>
      </c>
      <c r="K7" s="64">
        <v>385.4</v>
      </c>
      <c r="M7" s="4"/>
    </row>
    <row r="8" spans="1:13" ht="15" customHeight="1" x14ac:dyDescent="0.3">
      <c r="A8" s="1" t="s">
        <v>42</v>
      </c>
      <c r="B8" s="2" t="str">
        <f>IFERROR(VLOOKUP($A8,'Runde 1'!$U:$V,2,FALSE),"")</f>
        <v/>
      </c>
      <c r="C8" s="2" t="str">
        <f>IFERROR(VLOOKUP($A8,'Runde 2'!$U:$V,2,FALSE),"")</f>
        <v/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>
        <f>IFERROR(VLOOKUP($A8,'Runde 7'!$U:$V,2,FALSE),"")</f>
        <v>380</v>
      </c>
      <c r="I8" s="2">
        <f t="shared" si="0"/>
        <v>380</v>
      </c>
      <c r="J8" s="64">
        <f t="shared" si="1"/>
        <v>380</v>
      </c>
      <c r="K8" s="64">
        <v>372.5</v>
      </c>
      <c r="M8" s="4"/>
    </row>
    <row r="9" spans="1:13" ht="15" customHeight="1" x14ac:dyDescent="0.3">
      <c r="A9" s="1" t="s">
        <v>45</v>
      </c>
      <c r="B9" s="2">
        <f>IFERROR(VLOOKUP($A9,'Runde 1'!$U:$V,2,FALSE),"")</f>
        <v>385</v>
      </c>
      <c r="C9" s="2">
        <f>IFERROR(VLOOKUP($A9,'Runde 2'!$U:$V,2,FALSE),"")</f>
        <v>386</v>
      </c>
      <c r="D9" s="2">
        <f>IFERROR(VLOOKUP($A9,'Runde 3'!$U:$V,2,FALSE),"")</f>
        <v>387</v>
      </c>
      <c r="E9" s="2">
        <f>IFERROR(VLOOKUP($A9,'Runde 4'!$U:$V,2,FALSE),"")</f>
        <v>386</v>
      </c>
      <c r="F9" s="2" t="str">
        <f>IFERROR(VLOOKUP($A9,'Runde 5'!$U:$V,2,FALSE),"")</f>
        <v/>
      </c>
      <c r="G9" s="2">
        <f>IFERROR(VLOOKUP($A9,'Runde 6'!$U:$V,2,FALSE),"")</f>
        <v>383</v>
      </c>
      <c r="H9" s="2" t="str">
        <f>IFERROR(VLOOKUP($A9,'Runde 7'!$U:$V,2,FALSE),"")</f>
        <v/>
      </c>
      <c r="I9" s="2">
        <f t="shared" si="0"/>
        <v>1927</v>
      </c>
      <c r="J9" s="64">
        <f t="shared" si="1"/>
        <v>385.4</v>
      </c>
      <c r="K9" s="64">
        <v>374.66666666666669</v>
      </c>
      <c r="M9" s="4"/>
    </row>
    <row r="10" spans="1:13" ht="15" customHeight="1" x14ac:dyDescent="0.3">
      <c r="A10" s="1" t="s">
        <v>43</v>
      </c>
      <c r="B10" s="2" t="str">
        <f>IFERROR(VLOOKUP($A10,'Runde 1'!$U:$V,2,FALSE),"")</f>
        <v/>
      </c>
      <c r="C10" s="2" t="str">
        <f>IFERROR(VLOOKUP($A10,'Runde 2'!$U:$V,2,FALSE),"")</f>
        <v/>
      </c>
      <c r="D10" s="2"/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4" t="str">
        <f t="shared" si="1"/>
        <v/>
      </c>
      <c r="K10" s="64" t="s">
        <v>39</v>
      </c>
      <c r="M10" s="4"/>
    </row>
    <row r="11" spans="1:13" s="4" customFormat="1" ht="18.75" x14ac:dyDescent="0.3">
      <c r="A11" s="5" t="s">
        <v>11</v>
      </c>
      <c r="B11" s="2">
        <f>IFERROR(VLOOKUP($A11,'Runde 1'!$U:$V,2,FALSE),"")</f>
        <v>1113</v>
      </c>
      <c r="C11" s="2">
        <f>IFERROR(VLOOKUP($A11,'Runde 2'!$U:$V,2,FALSE),"")</f>
        <v>1131</v>
      </c>
      <c r="D11" s="2" t="str">
        <f>IFERROR(VLOOKUP($A11,'Runde 3'!$U:$V,2,FALSE),"")</f>
        <v/>
      </c>
      <c r="E11" s="2">
        <f>IFERROR(VLOOKUP($A11,'Runde 4'!$U:$V,2,FALSE),"")</f>
        <v>1133</v>
      </c>
      <c r="F11" s="2">
        <f>IFERROR(VLOOKUP($A11,'Runde 5'!$U:$V,2,FALSE),"")</f>
        <v>1148</v>
      </c>
      <c r="G11" s="2">
        <f>IFERROR(VLOOKUP($A11,'Runde 6'!$U:$V,2,FALSE),"")</f>
        <v>1118</v>
      </c>
      <c r="H11" s="2">
        <f>IFERROR(VLOOKUP($A11,'Runde 7'!$U:$V,2,FALSE),"")</f>
        <v>1146</v>
      </c>
      <c r="I11" s="2">
        <f t="shared" si="0"/>
        <v>6789</v>
      </c>
      <c r="J11" s="64">
        <f t="shared" si="1"/>
        <v>1131.5</v>
      </c>
      <c r="K11" s="64"/>
    </row>
    <row r="12" spans="1:13" ht="18.75" x14ac:dyDescent="0.3">
      <c r="A12" s="1" t="s">
        <v>13</v>
      </c>
      <c r="B12" s="2" t="str">
        <f>IFERROR(VLOOKUP($A12,'Runde 1'!$U:$V,2,FALSE),"")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4" t="str">
        <f t="shared" si="1"/>
        <v/>
      </c>
      <c r="K12" s="64" t="s">
        <v>39</v>
      </c>
      <c r="M12" s="4"/>
    </row>
    <row r="13" spans="1:13" ht="18.75" x14ac:dyDescent="0.3">
      <c r="A13" s="1" t="s">
        <v>44</v>
      </c>
      <c r="B13" s="2">
        <f>IFERROR(VLOOKUP($A13,'Runde 1'!$U:$V,2,FALSE),"")</f>
        <v>372</v>
      </c>
      <c r="C13" s="2">
        <f>IFERROR(VLOOKUP($A13,'Runde 2'!$U:$V,2,FALSE),"")</f>
        <v>375</v>
      </c>
      <c r="D13" s="2" t="str">
        <f>IFERROR(VLOOKUP($A13,'Runde 3'!$U:$V,2,FALSE),"")</f>
        <v/>
      </c>
      <c r="E13" s="2">
        <f>IFERROR(VLOOKUP($A13,'Runde 4'!$U:$V,2,FALSE),"")</f>
        <v>374</v>
      </c>
      <c r="F13" s="2">
        <f>IFERROR(VLOOKUP($A13,'Runde 5'!$U:$V,2,FALSE),"")</f>
        <v>385</v>
      </c>
      <c r="G13" s="2">
        <f>IFERROR(VLOOKUP($A13,'Runde 6'!$U:$V,2,FALSE),"")</f>
        <v>375</v>
      </c>
      <c r="H13" s="2">
        <f>IFERROR(VLOOKUP($A13,'Runde 7'!$U:$V,2,FALSE),"")</f>
        <v>381</v>
      </c>
      <c r="I13" s="2">
        <f t="shared" si="0"/>
        <v>2262</v>
      </c>
      <c r="J13" s="64">
        <f t="shared" si="1"/>
        <v>377</v>
      </c>
      <c r="K13" s="64">
        <v>367.25</v>
      </c>
      <c r="M13" s="4"/>
    </row>
    <row r="14" spans="1:13" ht="18.75" x14ac:dyDescent="0.3">
      <c r="A14" s="1" t="s">
        <v>71</v>
      </c>
      <c r="B14" s="2">
        <f>IFERROR(VLOOKUP($A14,'Runde 1'!$U:$V,2,FALSE),"")</f>
        <v>360</v>
      </c>
      <c r="C14" s="2">
        <f>IFERROR(VLOOKUP($A14,'Runde 2'!$U:$V,2,FALSE),"")</f>
        <v>370</v>
      </c>
      <c r="D14" s="2" t="str">
        <f>IFERROR(VLOOKUP($A14,'Runde 3'!$U:$V,2,FALSE),"")</f>
        <v/>
      </c>
      <c r="E14" s="2">
        <f>IFERROR(VLOOKUP($A14,'Runde 4'!$U:$V,2,FALSE),"")</f>
        <v>372</v>
      </c>
      <c r="F14" s="2" t="str">
        <f>IFERROR(VLOOKUP($A14,'Runde 5'!$U:$V,2,FALSE),"")</f>
        <v/>
      </c>
      <c r="G14" s="2" t="str">
        <f>IFERROR(VLOOKUP($A14,'Runde 6'!$U:$V,2,FALSE),"")</f>
        <v/>
      </c>
      <c r="H14" s="2">
        <f>IFERROR(VLOOKUP($A14,'Runde 7'!$U:$V,2,FALSE),"")</f>
        <v>372</v>
      </c>
      <c r="I14" s="2">
        <f t="shared" si="0"/>
        <v>1474</v>
      </c>
      <c r="J14" s="64">
        <f t="shared" si="1"/>
        <v>368.5</v>
      </c>
      <c r="K14" s="64">
        <v>365</v>
      </c>
      <c r="M14" s="4"/>
    </row>
    <row r="15" spans="1:13" ht="18.75" x14ac:dyDescent="0.3">
      <c r="A15" s="79" t="s">
        <v>84</v>
      </c>
      <c r="B15" s="2">
        <f>IFERROR(VLOOKUP($A15,'Runde 1'!$U:$V,2,FALSE),"")</f>
        <v>381</v>
      </c>
      <c r="C15" s="2">
        <f>IFERROR(VLOOKUP($A15,'Runde 2'!$U:$V,2,FALSE),"")</f>
        <v>386</v>
      </c>
      <c r="D15" s="2" t="str">
        <f>IFERROR(VLOOKUP($A15,'Runde 3'!$U:$V,2,FALSE),"")</f>
        <v/>
      </c>
      <c r="E15" s="2">
        <f>IFERROR(VLOOKUP($A15,'Runde 4'!$U:$V,2,FALSE),"")</f>
        <v>387</v>
      </c>
      <c r="F15" s="2">
        <f>IFERROR(VLOOKUP($A15,'Runde 5'!$U:$V,2,FALSE),"")</f>
        <v>394</v>
      </c>
      <c r="G15" s="2">
        <f>IFERROR(VLOOKUP($A15,'Runde 6'!$U:$V,2,FALSE),"")</f>
        <v>384</v>
      </c>
      <c r="H15" s="2">
        <f>IFERROR(VLOOKUP($A15,'Runde 7'!$U:$V,2,FALSE),"")</f>
        <v>393</v>
      </c>
      <c r="I15" s="2">
        <f t="shared" si="0"/>
        <v>2325</v>
      </c>
      <c r="J15" s="64">
        <f t="shared" si="1"/>
        <v>387.5</v>
      </c>
      <c r="K15" s="2"/>
      <c r="M15" s="4"/>
    </row>
    <row r="16" spans="1:13" ht="18.75" x14ac:dyDescent="0.3">
      <c r="A16" s="79" t="s">
        <v>86</v>
      </c>
      <c r="B16" s="2" t="str">
        <f>IFERROR(VLOOKUP($A16,'Runde 1'!$U:$V,2,FALSE),"")</f>
        <v/>
      </c>
      <c r="C16" s="2" t="str">
        <f>IFERROR(VLOOKUP($A16,'Runde 2'!$U:$V,2,FALSE),"")</f>
        <v/>
      </c>
      <c r="D16" s="2" t="str">
        <f>IFERROR(VLOOKUP($A16,'Runde 3'!$U:$V,2,FALSE),"")</f>
        <v/>
      </c>
      <c r="E16" s="2" t="str">
        <f>IFERROR(VLOOKUP($A16,'Runde 4'!$U:$V,2,FALSE),"")</f>
        <v/>
      </c>
      <c r="F16" s="2">
        <f>IFERROR(VLOOKUP($A16,'Runde 5'!$U:$V,2,FALSE),"")</f>
        <v>369</v>
      </c>
      <c r="G16" s="2">
        <f>IFERROR(VLOOKUP($A16,'Runde 6'!$U:$V,2,FALSE),"")</f>
        <v>359</v>
      </c>
      <c r="H16" s="2" t="str">
        <f>IFERROR(VLOOKUP($A16,'Runde 7'!$U:$V,2,FALSE),"")</f>
        <v/>
      </c>
      <c r="I16" s="2">
        <f t="shared" si="0"/>
        <v>728</v>
      </c>
      <c r="J16" s="64">
        <f t="shared" si="1"/>
        <v>364</v>
      </c>
      <c r="K16" s="2"/>
      <c r="M16" s="4"/>
    </row>
    <row r="17" spans="1:13" ht="18.75" x14ac:dyDescent="0.3">
      <c r="A17" s="1" t="s">
        <v>43</v>
      </c>
      <c r="B17" s="2" t="str">
        <f>IFERROR(VLOOKUP($A17,'Runde 1'!$U:$V,2,FALSE),"")</f>
        <v/>
      </c>
      <c r="C17" s="2" t="str">
        <f>IFERROR(VLOOKUP($A17,'Runde 2'!$U:$V,2,FALSE),"")</f>
        <v/>
      </c>
      <c r="D17" s="2"/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0"/>
        <v>0</v>
      </c>
      <c r="J17" s="64" t="str">
        <f t="shared" si="1"/>
        <v/>
      </c>
      <c r="K17" s="64"/>
      <c r="M17" s="4"/>
    </row>
    <row r="18" spans="1:13" s="4" customFormat="1" ht="18.75" x14ac:dyDescent="0.3">
      <c r="A18" s="5" t="s">
        <v>62</v>
      </c>
      <c r="B18" s="2"/>
      <c r="C18" s="2">
        <f>IFERROR(VLOOKUP($A18,'Runde 2'!$U:$V,2,FALSE),"")</f>
        <v>1114</v>
      </c>
      <c r="D18" s="2">
        <f>IFERROR(VLOOKUP($A18,'Runde 3'!$U:$V,2,FALSE),"")</f>
        <v>1106</v>
      </c>
      <c r="E18" s="2">
        <f>IFERROR(VLOOKUP($A18,'Runde 4'!$U:$V,2,FALSE),"")</f>
        <v>1098</v>
      </c>
      <c r="F18" s="2">
        <f>IFERROR(VLOOKUP($A18,'Runde 5'!$U:$V,2,FALSE),"")</f>
        <v>1120</v>
      </c>
      <c r="G18" s="2" t="str">
        <f>IFERROR(VLOOKUP($A18,'Runde 6'!$U:$V,2,FALSE),"")</f>
        <v/>
      </c>
      <c r="H18" s="2">
        <f>IFERROR(VLOOKUP($A18,'Runde 7'!$U:$V,2,FALSE),"")</f>
        <v>1115</v>
      </c>
      <c r="I18" s="2"/>
      <c r="J18" s="64"/>
      <c r="K18" s="64"/>
    </row>
    <row r="19" spans="1:13" ht="18.75" x14ac:dyDescent="0.3">
      <c r="A19" s="1" t="s">
        <v>69</v>
      </c>
      <c r="B19" s="2" t="str">
        <f>IFERROR(VLOOKUP($A19,'Runde 1'!$U:$V,2,FALSE),"")</f>
        <v/>
      </c>
      <c r="C19" s="2">
        <f>IFERROR(VLOOKUP($A19,'Runde 2'!$U:$V,2,FALSE),"")</f>
        <v>372</v>
      </c>
      <c r="D19" s="2">
        <f>IFERROR(VLOOKUP($A19,'Runde 3'!$U:$V,2,FALSE),"")</f>
        <v>361</v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0"/>
        <v>733</v>
      </c>
      <c r="J19" s="64">
        <f t="shared" si="1"/>
        <v>366.5</v>
      </c>
      <c r="K19" s="64">
        <v>369</v>
      </c>
      <c r="M19" s="4"/>
    </row>
    <row r="20" spans="1:13" ht="18.75" x14ac:dyDescent="0.3">
      <c r="A20" s="1" t="s">
        <v>63</v>
      </c>
      <c r="B20" s="2" t="str">
        <f>IFERROR(VLOOKUP($A20,'Runde 1'!$U:$V,2,FALSE),"")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0"/>
        <v>0</v>
      </c>
      <c r="J20" s="64" t="str">
        <f t="shared" si="1"/>
        <v/>
      </c>
      <c r="K20" s="64">
        <v>372</v>
      </c>
      <c r="M20" s="4"/>
    </row>
    <row r="21" spans="1:13" ht="18.75" x14ac:dyDescent="0.3">
      <c r="A21" s="1" t="s">
        <v>64</v>
      </c>
      <c r="B21" s="2">
        <f>IFERROR(VLOOKUP($A21,'Runde 1'!$U:$V,2,FALSE),"")</f>
        <v>368</v>
      </c>
      <c r="C21" s="2">
        <f>IFERROR(VLOOKUP($A21,'Runde 2'!$U:$V,2,FALSE),"")</f>
        <v>375</v>
      </c>
      <c r="D21" s="2">
        <f>IFERROR(VLOOKUP($A21,'Runde 3'!$U:$V,2,FALSE),"")</f>
        <v>381</v>
      </c>
      <c r="E21" s="2">
        <f>IFERROR(VLOOKUP($A21,'Runde 4'!$U:$V,2,FALSE),"")</f>
        <v>375</v>
      </c>
      <c r="F21" s="2">
        <f>IFERROR(VLOOKUP($A21,'Runde 5'!$U:$V,2,FALSE),"")</f>
        <v>380</v>
      </c>
      <c r="G21" s="2" t="str">
        <f>IFERROR(VLOOKUP($A21,'Runde 6'!$U:$V,2,FALSE),"")</f>
        <v/>
      </c>
      <c r="H21" s="2">
        <f>IFERROR(VLOOKUP($A21,'Runde 7'!$U:$V,2,FALSE),"")</f>
        <v>369</v>
      </c>
      <c r="I21" s="2">
        <f t="shared" si="0"/>
        <v>2248</v>
      </c>
      <c r="J21" s="64">
        <f t="shared" si="1"/>
        <v>374.66666666666669</v>
      </c>
      <c r="K21" s="64">
        <v>373.75</v>
      </c>
      <c r="M21" s="4"/>
    </row>
    <row r="22" spans="1:13" ht="18.75" x14ac:dyDescent="0.3">
      <c r="A22" s="1" t="s">
        <v>70</v>
      </c>
      <c r="B22" s="2">
        <f>IFERROR(VLOOKUP($A22,'Runde 1'!$U:$V,2,FALSE),"")</f>
        <v>366</v>
      </c>
      <c r="C22" s="2">
        <f>IFERROR(VLOOKUP($A22,'Runde 2'!$U:$V,2,FALSE),"")</f>
        <v>367</v>
      </c>
      <c r="D22" s="2" t="str">
        <f>IFERROR(VLOOKUP($A22,'Runde 3'!$U:$V,2,FALSE),"")</f>
        <v/>
      </c>
      <c r="E22" s="2">
        <f>IFERROR(VLOOKUP($A22,'Runde 4'!$U:$V,2,FALSE),"")</f>
        <v>362</v>
      </c>
      <c r="F22" s="2">
        <f>IFERROR(VLOOKUP($A22,'Runde 5'!$U:$V,2,FALSE),"")</f>
        <v>366</v>
      </c>
      <c r="G22" s="2" t="str">
        <f>IFERROR(VLOOKUP($A22,'Runde 6'!$U:$V,2,FALSE),"")</f>
        <v/>
      </c>
      <c r="H22" s="2">
        <f>IFERROR(VLOOKUP($A22,'Runde 7'!$U:$V,2,FALSE),"")</f>
        <v>371</v>
      </c>
      <c r="I22" s="2">
        <f t="shared" si="0"/>
        <v>1832</v>
      </c>
      <c r="J22" s="64">
        <f t="shared" si="1"/>
        <v>366.4</v>
      </c>
      <c r="K22" s="64">
        <v>356</v>
      </c>
      <c r="M22" s="4"/>
    </row>
    <row r="23" spans="1:13" ht="18.75" x14ac:dyDescent="0.3">
      <c r="A23" s="1" t="s">
        <v>65</v>
      </c>
      <c r="B23" s="2" t="str">
        <f>IFERROR(VLOOKUP($A23,'Runde 1'!$U:$V,2,FALSE),"")</f>
        <v/>
      </c>
      <c r="C23" s="2" t="str">
        <f>IFERROR(VLOOKUP($A23,'Runde 2'!$U:$V,2,FALSE),"")</f>
        <v/>
      </c>
      <c r="D23" s="2" t="str">
        <f>IFERROR(VLOOKUP($A23,'Runde 3'!$U:$V,2,FALSE),"")</f>
        <v/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0"/>
        <v>0</v>
      </c>
      <c r="J23" s="64" t="str">
        <f t="shared" si="1"/>
        <v/>
      </c>
      <c r="K23" s="64">
        <v>343</v>
      </c>
      <c r="M23" s="4"/>
    </row>
    <row r="24" spans="1:13" ht="18.75" x14ac:dyDescent="0.3">
      <c r="A24" s="1" t="s">
        <v>88</v>
      </c>
      <c r="B24" s="2">
        <f>IFERROR(VLOOKUP($A24,'Runde 1'!$U:$V,2,FALSE),"")</f>
        <v>367</v>
      </c>
      <c r="C24" s="2" t="str">
        <f>IFERROR(VLOOKUP($A24,'Runde 2'!$U:$V,2,FALSE),"")</f>
        <v/>
      </c>
      <c r="D24" s="2">
        <f>IFERROR(VLOOKUP($A24,'Runde 3'!$U:$V,2,FALSE),"")</f>
        <v>364</v>
      </c>
      <c r="E24" s="2">
        <f>IFERROR(VLOOKUP($A24,'Runde 4'!$U:$V,2,FALSE),"")</f>
        <v>361</v>
      </c>
      <c r="F24" s="2">
        <f>IFERROR(VLOOKUP($A24,'Runde 5'!$U:$V,2,FALSE),"")</f>
        <v>374</v>
      </c>
      <c r="G24" s="2" t="str">
        <f>IFERROR(VLOOKUP($A24,'Runde 6'!$U:$V,2,FALSE),"")</f>
        <v/>
      </c>
      <c r="H24" s="2">
        <f>IFERROR(VLOOKUP($A24,'Runde 7'!$U:$V,2,FALSE),"")</f>
        <v>375</v>
      </c>
      <c r="I24" s="2">
        <f t="shared" si="0"/>
        <v>1841</v>
      </c>
      <c r="J24" s="64">
        <f t="shared" si="1"/>
        <v>368.2</v>
      </c>
      <c r="K24" s="64" t="s">
        <v>39</v>
      </c>
      <c r="M24" s="4"/>
    </row>
    <row r="25" spans="1:13" s="4" customFormat="1" ht="18.75" x14ac:dyDescent="0.3">
      <c r="A25" s="5" t="s">
        <v>73</v>
      </c>
      <c r="B25" s="2">
        <f>IFERROR(VLOOKUP($A25,'Runde 1'!$U:$V,2,FALSE),"")</f>
        <v>1156</v>
      </c>
      <c r="C25" s="2">
        <f>IFERROR(VLOOKUP($A25,'Runde 2'!$U:$V,2,FALSE),"")</f>
        <v>1127</v>
      </c>
      <c r="D25" s="2">
        <f>IFERROR(VLOOKUP($A25,'Runde 3'!$U:$V,2,FALSE),"")</f>
        <v>1150</v>
      </c>
      <c r="E25" s="2">
        <f>IFERROR(VLOOKUP($A25,'Runde 4'!$U:$V,2,FALSE),"")</f>
        <v>1166</v>
      </c>
      <c r="F25" s="2">
        <f>IFERROR(VLOOKUP($A25,'Runde 5'!$U:$V,2,FALSE),"")</f>
        <v>1171</v>
      </c>
      <c r="G25" s="2">
        <f>IFERROR(VLOOKUP($A25,'Runde 6'!$U:$V,2,FALSE),"")</f>
        <v>1169</v>
      </c>
      <c r="H25" s="2" t="str">
        <f>IFERROR(VLOOKUP($A25,'Runde 7'!$U:$V,2,FALSE),"")</f>
        <v/>
      </c>
      <c r="I25" s="2">
        <f t="shared" si="0"/>
        <v>6939</v>
      </c>
      <c r="J25" s="64">
        <f t="shared" si="1"/>
        <v>1156.5</v>
      </c>
      <c r="K25" s="64"/>
    </row>
    <row r="26" spans="1:13" ht="18.75" x14ac:dyDescent="0.3">
      <c r="A26" s="1" t="s">
        <v>12</v>
      </c>
      <c r="B26" s="2">
        <f>IFERROR(VLOOKUP($A26,'Runde 1'!$U:$V,2,FALSE),"")</f>
        <v>396</v>
      </c>
      <c r="C26" s="2" t="str">
        <f>IFERROR(VLOOKUP($A26,'Runde 2'!$U:$V,2,FALSE),"")</f>
        <v/>
      </c>
      <c r="D26" s="2" t="str">
        <f>IFERROR(VLOOKUP($A26,'Runde 3'!$U:$V,2,FALSE),"")</f>
        <v/>
      </c>
      <c r="E26" s="2">
        <f>IFERROR(VLOOKUP($A26,'Runde 4'!$U:$V,2,FALSE),"")</f>
        <v>396</v>
      </c>
      <c r="F26" s="2">
        <f>IFERROR(VLOOKUP($A26,'Runde 5'!$U:$V,2,FALSE),"")</f>
        <v>395</v>
      </c>
      <c r="G26" s="2">
        <f>IFERROR(VLOOKUP($A26,'Runde 6'!$U:$V,2,FALSE),"")</f>
        <v>396</v>
      </c>
      <c r="H26" s="2" t="str">
        <f>IFERROR(VLOOKUP($A26,'Runde 7'!$U:$V,2,FALSE),"")</f>
        <v/>
      </c>
      <c r="I26" s="2">
        <f t="shared" si="0"/>
        <v>1583</v>
      </c>
      <c r="J26" s="64">
        <f t="shared" si="1"/>
        <v>395.75</v>
      </c>
      <c r="K26" s="64">
        <v>389.25</v>
      </c>
      <c r="M26" s="4"/>
    </row>
    <row r="27" spans="1:13" ht="18.75" x14ac:dyDescent="0.3">
      <c r="A27" s="1" t="s">
        <v>100</v>
      </c>
      <c r="B27" s="2">
        <f>IFERROR(VLOOKUP($A27,'Runde 1'!$U:$V,2,FALSE),"")</f>
        <v>376</v>
      </c>
      <c r="C27" s="2">
        <f>IFERROR(VLOOKUP($A27,'Runde 2'!$U:$V,2,FALSE),"")</f>
        <v>390</v>
      </c>
      <c r="D27" s="2">
        <v>388</v>
      </c>
      <c r="E27" s="2" t="str">
        <f>IFERROR(VLOOKUP($A27,'Runde 4'!$U:$V,2,FALSE),"")</f>
        <v/>
      </c>
      <c r="F27" s="2">
        <f>IFERROR(VLOOKUP($A27,'Runde 5'!$U:$V,2,FALSE),"")</f>
        <v>385</v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0"/>
        <v>1539</v>
      </c>
      <c r="J27" s="64">
        <f t="shared" si="1"/>
        <v>384.75</v>
      </c>
      <c r="K27" s="64">
        <v>379.75</v>
      </c>
      <c r="M27" s="4"/>
    </row>
    <row r="28" spans="1:13" ht="18.75" x14ac:dyDescent="0.3">
      <c r="A28" s="1" t="s">
        <v>79</v>
      </c>
      <c r="B28" s="2">
        <f>IFERROR(VLOOKUP($A28,'Runde 1'!$U:$V,2,FALSE),"")</f>
        <v>384</v>
      </c>
      <c r="C28" s="2">
        <f>IFERROR(VLOOKUP($A28,'Runde 2'!$U:$V,2,FALSE),"")</f>
        <v>379</v>
      </c>
      <c r="D28" s="2">
        <v>373</v>
      </c>
      <c r="E28" s="2">
        <f>IFERROR(VLOOKUP($A28,'Runde 4'!$U:$V,2,FALSE),"")</f>
        <v>382</v>
      </c>
      <c r="F28" s="2" t="str">
        <f>IFERROR(VLOOKUP($A28,'Runde 5'!$U:$V,2,FALSE),"")</f>
        <v/>
      </c>
      <c r="G28" s="2">
        <f>IFERROR(VLOOKUP($A28,'Runde 6'!$U:$V,2,FALSE),"")</f>
        <v>379</v>
      </c>
      <c r="H28" s="2" t="str">
        <f>IFERROR(VLOOKUP($A28,'Runde 7'!$U:$V,2,FALSE),"")</f>
        <v/>
      </c>
      <c r="I28" s="2">
        <f t="shared" si="0"/>
        <v>1897</v>
      </c>
      <c r="J28" s="64">
        <f t="shared" si="1"/>
        <v>379.4</v>
      </c>
      <c r="K28" s="64"/>
      <c r="M28" s="4"/>
    </row>
    <row r="29" spans="1:13" ht="18.75" x14ac:dyDescent="0.3">
      <c r="A29" s="1" t="s">
        <v>104</v>
      </c>
      <c r="B29" s="2" t="str">
        <f>IFERROR(VLOOKUP($A29,'Runde 1'!$U:$V,2,FALSE),"")</f>
        <v/>
      </c>
      <c r="C29" s="2">
        <f>IFERROR(VLOOKUP($A29,'Runde 2'!$U:$V,2,FALSE),"")</f>
        <v>358</v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0"/>
        <v>358</v>
      </c>
      <c r="J29" s="64">
        <f t="shared" si="1"/>
        <v>358</v>
      </c>
      <c r="K29" s="64"/>
      <c r="M29" s="4"/>
    </row>
    <row r="30" spans="1:13" ht="18.75" x14ac:dyDescent="0.3">
      <c r="A30" s="1" t="s">
        <v>109</v>
      </c>
      <c r="B30" s="2" t="str">
        <f>IFERROR(VLOOKUP($A30,'Runde 1'!$U:$V,2,FALSE),"")</f>
        <v/>
      </c>
      <c r="C30" s="2" t="str">
        <f>IFERROR(VLOOKUP($A30,'Runde 2'!$U:$V,2,FALSE),"")</f>
        <v/>
      </c>
      <c r="D30" s="2">
        <v>389</v>
      </c>
      <c r="E30" s="2">
        <f>IFERROR(VLOOKUP($A30,'Runde 4'!$U:$V,2,FALSE),"")</f>
        <v>388</v>
      </c>
      <c r="F30" s="2">
        <f>IFERROR(VLOOKUP($A30,'Runde 5'!$U:$V,2,FALSE),"")</f>
        <v>391</v>
      </c>
      <c r="G30" s="2">
        <f>IFERROR(VLOOKUP($A30,'Runde 6'!$U:$V,2,FALSE),"")</f>
        <v>394</v>
      </c>
      <c r="H30" s="2" t="str">
        <f>IFERROR(VLOOKUP($A30,'Runde 7'!$U:$V,2,FALSE),"")</f>
        <v/>
      </c>
      <c r="I30" s="2">
        <f t="shared" si="0"/>
        <v>1562</v>
      </c>
      <c r="J30" s="64">
        <f t="shared" si="1"/>
        <v>390.5</v>
      </c>
      <c r="K30" s="64"/>
      <c r="M30" s="4"/>
    </row>
    <row r="31" spans="1:13" ht="18.75" x14ac:dyDescent="0.3">
      <c r="A31" s="1" t="s">
        <v>43</v>
      </c>
      <c r="B31" s="2" t="str">
        <f>IFERROR(VLOOKUP($A31,'Runde 1'!$U:$V,2,FALSE),"")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0"/>
        <v>0</v>
      </c>
      <c r="J31" s="64" t="str">
        <f t="shared" si="1"/>
        <v/>
      </c>
      <c r="K31" s="64"/>
      <c r="M31" s="4"/>
    </row>
    <row r="32" spans="1:13" s="4" customFormat="1" ht="18.75" x14ac:dyDescent="0.3">
      <c r="A32" s="5" t="s">
        <v>15</v>
      </c>
      <c r="B32" s="2" t="str">
        <f>IFERROR(VLOOKUP($A32,'Runde 1'!$U:$V,2,FALSE),"")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0"/>
        <v>0</v>
      </c>
      <c r="J32" s="64" t="str">
        <f t="shared" si="1"/>
        <v/>
      </c>
      <c r="K32" s="64"/>
    </row>
    <row r="33" spans="1:13" ht="18.75" x14ac:dyDescent="0.3">
      <c r="A33" s="1" t="s">
        <v>18</v>
      </c>
      <c r="B33" s="2">
        <f>IFERROR(VLOOKUP($A33,'Runde 1'!$U:$V,2,FALSE),"")</f>
        <v>392</v>
      </c>
      <c r="C33" s="2" t="str">
        <f>IFERROR(VLOOKUP($A33,'Runde 2'!$U:$V,2,FALSE),"")</f>
        <v/>
      </c>
      <c r="D33" s="2">
        <f>IFERROR(VLOOKUP($A33,'Runde 3'!$U:$V,2,FALSE),"")</f>
        <v>391</v>
      </c>
      <c r="E33" s="2" t="str">
        <f>IFERROR(VLOOKUP($A33,'Runde 4'!$U:$V,2,FALSE),"")</f>
        <v/>
      </c>
      <c r="F33" s="2">
        <f>IFERROR(VLOOKUP($A33,'Runde 5'!$U:$V,2,FALSE),"")</f>
        <v>391</v>
      </c>
      <c r="G33" s="2">
        <f>IFERROR(VLOOKUP($A33,'Runde 6'!$U:$V,2,FALSE),"")</f>
        <v>394</v>
      </c>
      <c r="H33" s="2" t="str">
        <f>IFERROR(VLOOKUP($A33,'Runde 7'!$U:$V,2,FALSE),"")</f>
        <v/>
      </c>
      <c r="I33" s="2">
        <f t="shared" si="0"/>
        <v>1568</v>
      </c>
      <c r="J33" s="64">
        <f t="shared" si="1"/>
        <v>392</v>
      </c>
      <c r="K33" s="64">
        <v>390</v>
      </c>
      <c r="M33" s="4"/>
    </row>
    <row r="34" spans="1:13" ht="18.75" x14ac:dyDescent="0.3">
      <c r="A34" s="1" t="s">
        <v>68</v>
      </c>
      <c r="B34" s="2">
        <f>IFERROR(VLOOKUP($A34,'Runde 1'!$U:$V,2,FALSE),"")</f>
        <v>389</v>
      </c>
      <c r="C34" s="2">
        <f>IFERROR(VLOOKUP($A34,'Runde 2'!$U:$V,2,FALSE),"")</f>
        <v>387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>
        <f>IFERROR(VLOOKUP($A34,'Runde 5'!$U:$V,2,FALSE),"")</f>
        <v>385</v>
      </c>
      <c r="G34" s="2">
        <f>IFERROR(VLOOKUP($A34,'Runde 6'!$U:$V,2,FALSE),"")</f>
        <v>388</v>
      </c>
      <c r="H34" s="2" t="str">
        <f>IFERROR(VLOOKUP($A34,'Runde 7'!$U:$V,2,FALSE),"")</f>
        <v/>
      </c>
      <c r="I34" s="2">
        <f t="shared" si="0"/>
        <v>1549</v>
      </c>
      <c r="J34" s="64">
        <f t="shared" si="1"/>
        <v>387.25</v>
      </c>
      <c r="K34" s="64">
        <v>389.5</v>
      </c>
      <c r="M34" s="4"/>
    </row>
    <row r="35" spans="1:13" ht="18.75" x14ac:dyDescent="0.3">
      <c r="A35" s="1" t="s">
        <v>17</v>
      </c>
      <c r="B35" s="2">
        <f>IFERROR(VLOOKUP($A35,'Runde 1'!$U:$V,2,FALSE),"")</f>
        <v>378</v>
      </c>
      <c r="C35" s="2">
        <f>IFERROR(VLOOKUP($A35,'Runde 2'!$U:$V,2,FALSE),"")</f>
        <v>387</v>
      </c>
      <c r="D35" s="2">
        <f>IFERROR(VLOOKUP($A35,'Runde 3'!$U:$V,2,FALSE),"")</f>
        <v>385</v>
      </c>
      <c r="E35" s="2" t="str">
        <f>IFERROR(VLOOKUP($A35,'Runde 4'!$U:$V,2,FALSE),"")</f>
        <v/>
      </c>
      <c r="F35" s="2" t="str">
        <f>IFERROR(VLOOKUP($A35,'Runde 5'!$U:$V,2,FALSE),"")</f>
        <v/>
      </c>
      <c r="G35" s="2">
        <f>IFERROR(VLOOKUP($A35,'Runde 6'!$U:$V,2,FALSE),"")</f>
        <v>379</v>
      </c>
      <c r="H35" s="2">
        <f>IFERROR(VLOOKUP($A35,'Runde 7'!$U:$V,2,FALSE),"")</f>
        <v>375</v>
      </c>
      <c r="I35" s="2">
        <f t="shared" si="0"/>
        <v>1904</v>
      </c>
      <c r="J35" s="64">
        <f t="shared" si="1"/>
        <v>380.8</v>
      </c>
      <c r="K35" s="64">
        <v>384.4</v>
      </c>
      <c r="M35" s="4"/>
    </row>
    <row r="36" spans="1:13" ht="18.75" x14ac:dyDescent="0.3">
      <c r="A36" s="1" t="s">
        <v>67</v>
      </c>
      <c r="B36" s="2" t="str">
        <f>IFERROR(VLOOKUP($A36,'Runde 1'!$U:$V,2,FALSE),"")</f>
        <v/>
      </c>
      <c r="C36" s="2">
        <f>IFERROR(VLOOKUP($A36,'Runde 2'!$U:$V,2,FALSE),"")</f>
        <v>367</v>
      </c>
      <c r="D36" s="2">
        <f>IFERROR(VLOOKUP($A36,'Runde 3'!$U:$V,2,FALSE),"")</f>
        <v>366</v>
      </c>
      <c r="E36" s="2" t="str">
        <f>IFERROR(VLOOKUP($A36,'Runde 4'!$U:$V,2,FALSE),"")</f>
        <v/>
      </c>
      <c r="F36" s="2">
        <f>IFERROR(VLOOKUP($A36,'Runde 5'!$U:$V,2,FALSE),"")</f>
        <v>362</v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0"/>
        <v>1095</v>
      </c>
      <c r="J36" s="64">
        <f t="shared" si="1"/>
        <v>365</v>
      </c>
      <c r="K36" s="64">
        <v>375</v>
      </c>
      <c r="M36" s="4"/>
    </row>
    <row r="37" spans="1:13" ht="18.75" x14ac:dyDescent="0.3">
      <c r="A37" s="1" t="s">
        <v>43</v>
      </c>
      <c r="B37" s="2" t="str">
        <f>IFERROR(VLOOKUP($A37,'Runde 1'!$U:$V,2,FALSE),"")</f>
        <v/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0"/>
        <v>0</v>
      </c>
      <c r="J37" s="64" t="str">
        <f t="shared" si="1"/>
        <v/>
      </c>
      <c r="K37" s="64" t="s">
        <v>39</v>
      </c>
      <c r="M37" s="4"/>
    </row>
    <row r="38" spans="1:13" ht="18.75" x14ac:dyDescent="0.3">
      <c r="A38" s="1"/>
      <c r="B38" s="2"/>
      <c r="C38" s="2"/>
      <c r="D38" s="2"/>
      <c r="E38" s="2"/>
      <c r="F38" s="2"/>
      <c r="G38" s="2"/>
      <c r="H38" s="2"/>
      <c r="I38" s="2"/>
      <c r="J38" s="64"/>
      <c r="K38" s="64"/>
      <c r="M38" s="4"/>
    </row>
    <row r="39" spans="1:13" ht="18.75" x14ac:dyDescent="0.3">
      <c r="A39" s="79" t="s">
        <v>43</v>
      </c>
      <c r="B39" s="2" t="str">
        <f>IFERROR(VLOOKUP($A39,'Runde 1'!$U:$V,2,FALSE),"")</f>
        <v/>
      </c>
      <c r="C39" s="2" t="str">
        <f>IFERROR(VLOOKUP($A39,'Runde 2'!$U:$V,2,FALSE),"")</f>
        <v/>
      </c>
      <c r="D39" s="2" t="str">
        <f>IFERROR(VLOOKUP($A39,'Runde 3'!$U:$V,2,FALSE),"")</f>
        <v/>
      </c>
      <c r="E39" s="2" t="str">
        <f>IFERROR(VLOOKUP($A39,'Runde 4'!$U:$V,2,FALSE),"")</f>
        <v/>
      </c>
      <c r="F39" s="2" t="str">
        <f>IFERROR(VLOOKUP($A39,'Runde 5'!$U:$V,2,FALSE),"")</f>
        <v/>
      </c>
      <c r="G39" s="2" t="str">
        <f>IFERROR(VLOOKUP($A39,'Runde 6'!$U:$V,2,FALSE),"")</f>
        <v/>
      </c>
      <c r="H39" s="2" t="str">
        <f>IFERROR(VLOOKUP($A39,'Runde 7'!$U:$V,2,FALSE),"")</f>
        <v/>
      </c>
      <c r="I39" s="2"/>
      <c r="J39" s="64" t="str">
        <f t="shared" ref="J39:J56" si="2">IFERROR(AVERAGE(B39:H39),"")</f>
        <v/>
      </c>
      <c r="K39" s="64"/>
      <c r="M39" s="4"/>
    </row>
    <row r="40" spans="1:13" ht="18.75" x14ac:dyDescent="0.3">
      <c r="A40" s="5" t="s">
        <v>75</v>
      </c>
      <c r="B40" s="2"/>
      <c r="C40" s="2" t="str">
        <f>IFERROR(VLOOKUP($A40,'Runde 2'!$U:$V,2,FALSE),"")</f>
        <v/>
      </c>
      <c r="D40" s="2">
        <f>IFERROR(VLOOKUP($A40,'Runde 3'!$U:$V,2,FALSE),"")</f>
        <v>1154</v>
      </c>
      <c r="E40" s="2">
        <f>IFERROR(VLOOKUP($A40,'Runde 4'!$U:$V,2,FALSE),"")</f>
        <v>1164</v>
      </c>
      <c r="F40" s="2">
        <f>IFERROR(VLOOKUP($A40,'Runde 5'!$U:$V,2,FALSE),"")</f>
        <v>1168</v>
      </c>
      <c r="G40" s="2">
        <f>IFERROR(VLOOKUP($A40,'Runde 6'!$U:$V,2,FALSE),"")</f>
        <v>1158</v>
      </c>
      <c r="H40" s="2">
        <f>IFERROR(VLOOKUP($A40,'Runde 7'!$U:$V,2,FALSE),"")</f>
        <v>1165</v>
      </c>
      <c r="I40" s="2"/>
      <c r="J40" s="64"/>
      <c r="K40" s="64"/>
      <c r="M40" s="4"/>
    </row>
    <row r="41" spans="1:13" ht="18.75" x14ac:dyDescent="0.3">
      <c r="A41" s="79" t="s">
        <v>80</v>
      </c>
      <c r="B41" s="2" t="str">
        <f>IFERROR(VLOOKUP($A41,'Runde 1'!$U:$V,2,FALSE),"")</f>
        <v/>
      </c>
      <c r="C41" s="2" t="str">
        <f>IFERROR(VLOOKUP($A41,'Runde 2'!$U:$V,2,FALSE),"")</f>
        <v/>
      </c>
      <c r="D41" s="2" t="str">
        <f>IFERROR(VLOOKUP($A41,'Runde 3'!$U:$V,2,FALSE),"")</f>
        <v/>
      </c>
      <c r="E41" s="2" t="str">
        <f>IFERROR(VLOOKUP($A41,'Runde 4'!$U:$V,2,FALSE),"")</f>
        <v/>
      </c>
      <c r="F41" s="2" t="str">
        <f>IFERROR(VLOOKUP($A41,'Runde 5'!$U:$V,2,FALSE),"")</f>
        <v/>
      </c>
      <c r="G41" s="2" t="str">
        <f>IFERROR(VLOOKUP($A41,'Runde 6'!$U:$V,2,FALSE),"")</f>
        <v/>
      </c>
      <c r="H41" s="2" t="str">
        <f>IFERROR(VLOOKUP($A41,'Runde 7'!$U:$V,2,FALSE),"")</f>
        <v/>
      </c>
      <c r="I41" s="2">
        <f t="shared" ref="I41:I56" si="3">SUM(B41:H41)</f>
        <v>0</v>
      </c>
      <c r="J41" s="64" t="str">
        <f t="shared" si="2"/>
        <v/>
      </c>
      <c r="K41" s="64"/>
      <c r="M41" s="4"/>
    </row>
    <row r="42" spans="1:13" ht="18.75" x14ac:dyDescent="0.3">
      <c r="A42" s="79" t="s">
        <v>81</v>
      </c>
      <c r="B42" s="2">
        <f>IFERROR(VLOOKUP($A42,'Runde 1'!$U:$V,2,FALSE),"")</f>
        <v>385</v>
      </c>
      <c r="C42" s="2" t="str">
        <f>IFERROR(VLOOKUP($A42,'Runde 2'!$U:$V,2,FALSE),"")</f>
        <v/>
      </c>
      <c r="D42" s="2">
        <f>IFERROR(VLOOKUP($A42,'Runde 3'!$U:$V,2,FALSE),"")</f>
        <v>392</v>
      </c>
      <c r="E42" s="2">
        <f>IFERROR(VLOOKUP($A42,'Runde 4'!$U:$V,2,FALSE),"")</f>
        <v>393</v>
      </c>
      <c r="F42" s="2">
        <f>IFERROR(VLOOKUP($A42,'Runde 5'!$U:$V,2,FALSE),"")</f>
        <v>390</v>
      </c>
      <c r="G42" s="2">
        <f>IFERROR(VLOOKUP($A42,'Runde 6'!$U:$V,2,FALSE),"")</f>
        <v>394</v>
      </c>
      <c r="H42" s="2">
        <f>IFERROR(VLOOKUP($A42,'Runde 7'!$U:$V,2,FALSE),"")</f>
        <v>390</v>
      </c>
      <c r="I42" s="2">
        <f t="shared" si="3"/>
        <v>2344</v>
      </c>
      <c r="J42" s="64">
        <f>IFERROR(AVERAGE(B42:H42),"")</f>
        <v>390.66666666666669</v>
      </c>
      <c r="K42" s="64"/>
      <c r="M42" s="4"/>
    </row>
    <row r="43" spans="1:13" ht="18.75" x14ac:dyDescent="0.3">
      <c r="A43" s="79" t="s">
        <v>82</v>
      </c>
      <c r="B43" s="2" t="str">
        <f>IFERROR(VLOOKUP($A43,'Runde 1'!$U:$V,2,FALSE),"")</f>
        <v/>
      </c>
      <c r="C43" s="2" t="str">
        <f>IFERROR(VLOOKUP($A43,'Runde 2'!$U:$V,2,FALSE),"")</f>
        <v/>
      </c>
      <c r="D43" s="2" t="str">
        <f>IFERROR(VLOOKUP($A43,'Runde 3'!$U:$V,2,FALSE),"")</f>
        <v/>
      </c>
      <c r="E43" s="2" t="str">
        <f>IFERROR(VLOOKUP($A43,'Runde 4'!$U:$V,2,FALSE),"")</f>
        <v/>
      </c>
      <c r="F43" s="2" t="str">
        <f>IFERROR(VLOOKUP($A43,'Runde 5'!$U:$V,2,FALSE),"")</f>
        <v/>
      </c>
      <c r="G43" s="2" t="str">
        <f>IFERROR(VLOOKUP($A43,'Runde 6'!$U:$V,2,FALSE),"")</f>
        <v/>
      </c>
      <c r="H43" s="2" t="str">
        <f>IFERROR(VLOOKUP($A43,'Runde 7'!$U:$V,2,FALSE),"")</f>
        <v/>
      </c>
      <c r="I43" s="2">
        <f t="shared" si="3"/>
        <v>0</v>
      </c>
      <c r="J43" s="64" t="str">
        <f t="shared" si="2"/>
        <v/>
      </c>
      <c r="K43" s="64"/>
      <c r="M43" s="4"/>
    </row>
    <row r="44" spans="1:13" ht="18.75" x14ac:dyDescent="0.3">
      <c r="A44" s="79" t="s">
        <v>93</v>
      </c>
      <c r="B44" s="2" t="str">
        <f>IFERROR(VLOOKUP($A44,'Runde 1'!$U:$V,2,FALSE),"")</f>
        <v/>
      </c>
      <c r="C44" s="2" t="str">
        <f>IFERROR(VLOOKUP($A44,'Runde 2'!$U:$V,2,FALSE),"")</f>
        <v/>
      </c>
      <c r="D44" s="2" t="str">
        <f>IFERROR(VLOOKUP($A44,'Runde 3'!$U:$V,2,FALSE),"")</f>
        <v/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>
        <f t="shared" si="3"/>
        <v>0</v>
      </c>
      <c r="J44" s="64" t="str">
        <f t="shared" si="2"/>
        <v/>
      </c>
      <c r="K44" s="64"/>
      <c r="M44" s="4"/>
    </row>
    <row r="45" spans="1:13" ht="18.75" x14ac:dyDescent="0.3">
      <c r="A45" s="79" t="s">
        <v>92</v>
      </c>
      <c r="B45" s="2" t="str">
        <f>IFERROR(VLOOKUP($A45,'Runde 1'!$U:$V,2,FALSE),"")</f>
        <v/>
      </c>
      <c r="C45" s="2" t="str">
        <f>IFERROR(VLOOKUP($A45,'Runde 2'!$U:$V,2,FALSE),"")</f>
        <v/>
      </c>
      <c r="D45" s="2" t="str">
        <f>IFERROR(VLOOKUP($A45,'Runde 3'!$U:$V,2,FALSE),"")</f>
        <v/>
      </c>
      <c r="E45" s="2" t="str">
        <f>IFERROR(VLOOKUP($A45,'Runde 4'!$U:$V,2,FALSE),"")</f>
        <v/>
      </c>
      <c r="F45" s="2">
        <f>IFERROR(VLOOKUP($A45,'Runde 5'!$U:$V,2,FALSE),"")</f>
        <v>392</v>
      </c>
      <c r="G45" s="2">
        <f>IFERROR(VLOOKUP($A45,'Runde 6'!$U:$V,2,FALSE),"")</f>
        <v>370</v>
      </c>
      <c r="H45" s="2">
        <f>IFERROR(VLOOKUP($A45,'Runde 7'!$U:$V,2,FALSE),"")</f>
        <v>389</v>
      </c>
      <c r="I45" s="2">
        <f t="shared" si="3"/>
        <v>1151</v>
      </c>
      <c r="J45" s="64">
        <f t="shared" si="2"/>
        <v>383.66666666666669</v>
      </c>
      <c r="K45" s="64"/>
      <c r="M45" s="4"/>
    </row>
    <row r="46" spans="1:13" ht="18.75" x14ac:dyDescent="0.3">
      <c r="A46" s="79" t="s">
        <v>98</v>
      </c>
      <c r="B46" s="2">
        <f>IFERROR(VLOOKUP($A46,'Runde 1'!$U:$V,2,FALSE),"")</f>
        <v>395</v>
      </c>
      <c r="C46" s="2" t="str">
        <f>IFERROR(VLOOKUP($A46,'Runde 2'!$U:$V,2,FALSE),"")</f>
        <v/>
      </c>
      <c r="D46" s="2">
        <f>IFERROR(VLOOKUP($A46,'Runde 3'!$U:$V,2,FALSE),"")</f>
        <v>385</v>
      </c>
      <c r="E46" s="2">
        <f>IFERROR(VLOOKUP($A46,'Runde 4'!$U:$V,2,FALSE),"")</f>
        <v>391</v>
      </c>
      <c r="F46" s="2">
        <f>IFERROR(VLOOKUP($A46,'Runde 5'!$U:$V,2,FALSE),"")</f>
        <v>386</v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si="3"/>
        <v>1557</v>
      </c>
      <c r="J46" s="64">
        <f t="shared" si="2"/>
        <v>389.25</v>
      </c>
      <c r="K46" s="64"/>
      <c r="M46" s="4"/>
    </row>
    <row r="47" spans="1:13" ht="18.75" x14ac:dyDescent="0.3">
      <c r="A47" s="1" t="s">
        <v>99</v>
      </c>
      <c r="B47" s="2">
        <f>IFERROR(VLOOKUP($A47,'Runde 1'!$U:$V,2,FALSE),"")</f>
        <v>386</v>
      </c>
      <c r="C47" s="2" t="str">
        <f>IFERROR(VLOOKUP($A47,'Runde 2'!$U:$V,2,FALSE),"")</f>
        <v/>
      </c>
      <c r="D47" s="2" t="str">
        <f>IFERROR(VLOOKUP($A47,'Runde 3'!$U:$V,2,FALSE),"")</f>
        <v/>
      </c>
      <c r="E47" s="2">
        <f>IFERROR(VLOOKUP($A47,'Runde 4'!$U:$V,2,FALSE),"")</f>
        <v>380</v>
      </c>
      <c r="F47" s="2" t="str">
        <f>IFERROR(VLOOKUP($A47,'Runde 5'!$U:$V,2,FALSE),"")</f>
        <v/>
      </c>
      <c r="G47" s="2">
        <f>IFERROR(VLOOKUP($A47,'Runde 6'!$U:$V,2,FALSE),"")</f>
        <v>394</v>
      </c>
      <c r="H47" s="2">
        <f>IFERROR(VLOOKUP($A47,'Runde 7'!$U:$V,2,FALSE),"")</f>
        <v>386</v>
      </c>
      <c r="I47" s="2">
        <f>SUM(B47:H47)</f>
        <v>1546</v>
      </c>
      <c r="J47" s="64">
        <f>IFERROR(AVERAGE(B47:H47),"")</f>
        <v>386.5</v>
      </c>
      <c r="K47" s="64"/>
      <c r="M47" s="4"/>
    </row>
    <row r="48" spans="1:13" ht="18.75" x14ac:dyDescent="0.3">
      <c r="A48" s="79" t="s">
        <v>110</v>
      </c>
      <c r="B48" s="2" t="str">
        <f>IFERROR(VLOOKUP($A48,'Runde 1'!$U:$V,2,FALSE),"")</f>
        <v/>
      </c>
      <c r="C48" s="2" t="str">
        <f>IFERROR(VLOOKUP($A48,'Runde 2'!$U:$V,2,FALSE),"")</f>
        <v/>
      </c>
      <c r="D48" s="2">
        <f>IFERROR(VLOOKUP($A48,'Runde 3'!$U:$V,2,FALSE),"")</f>
        <v>377</v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>SUM(B48:H48)</f>
        <v>377</v>
      </c>
      <c r="J48" s="64">
        <f>IFERROR(AVERAGE(B48:H48),"")</f>
        <v>377</v>
      </c>
      <c r="K48" s="64"/>
      <c r="M48" s="4"/>
    </row>
    <row r="49" spans="1:13" ht="18.75" x14ac:dyDescent="0.3">
      <c r="A49" s="5" t="s">
        <v>74</v>
      </c>
      <c r="B49" s="2" t="str">
        <f>IFERROR(VLOOKUP($A49,'Runde 1'!$U:$V,2,FALSE),"")</f>
        <v/>
      </c>
      <c r="C49" s="2">
        <f>IFERROR(VLOOKUP($A49,'Runde 2'!$U:$V,2,FALSE),"")</f>
        <v>1130</v>
      </c>
      <c r="D49" s="2">
        <f>IFERROR(VLOOKUP($A49,'Runde 3'!$U:$V,2,FALSE),"")</f>
        <v>1164</v>
      </c>
      <c r="E49" s="2">
        <f>IFERROR(VLOOKUP($A49,'Runde 4'!$U:$V,2,FALSE),"")</f>
        <v>1173</v>
      </c>
      <c r="F49" s="2">
        <f>IFERROR(VLOOKUP($A49,'Runde 5'!$U:$V,2,FALSE),"")</f>
        <v>1162</v>
      </c>
      <c r="G49" s="2">
        <f>IFERROR(VLOOKUP($A49,'Runde 6'!$U:$V,2,FALSE),"")</f>
        <v>1175</v>
      </c>
      <c r="H49" s="2">
        <f>IFERROR(VLOOKUP($A49,'Runde 7'!$U:$V,2,FALSE),"")</f>
        <v>1157</v>
      </c>
      <c r="I49" s="2">
        <f t="shared" si="3"/>
        <v>6961</v>
      </c>
      <c r="J49" s="64">
        <f t="shared" si="2"/>
        <v>1160.1666666666667</v>
      </c>
      <c r="K49" s="64"/>
      <c r="M49" s="4"/>
    </row>
    <row r="50" spans="1:13" ht="18.75" x14ac:dyDescent="0.3">
      <c r="A50" s="79" t="s">
        <v>103</v>
      </c>
      <c r="B50" s="2"/>
      <c r="C50" s="2" t="str">
        <f>IFERROR(VLOOKUP($A50,'Runde 2'!$U:$V,2,FALSE),"")</f>
        <v/>
      </c>
      <c r="D50" s="2">
        <f>IFERROR(VLOOKUP($A50,'Runde 3'!$U:$V,2,FALSE),"")</f>
        <v>399</v>
      </c>
      <c r="E50" s="2">
        <f>IFERROR(VLOOKUP($A50,'Runde 4'!$U:$V,2,FALSE),"")</f>
        <v>397</v>
      </c>
      <c r="F50" s="2">
        <f>IFERROR(VLOOKUP($A50,'Runde 5'!$U:$V,2,FALSE),"")</f>
        <v>399</v>
      </c>
      <c r="G50" s="2">
        <f>IFERROR(VLOOKUP($A50,'Runde 6'!$U:$V,2,FALSE),"")</f>
        <v>399</v>
      </c>
      <c r="H50" s="2">
        <f>IFERROR(VLOOKUP($A50,'Runde 7'!$U:$V,2,FALSE),"")</f>
        <v>399</v>
      </c>
      <c r="I50" s="2">
        <f t="shared" si="3"/>
        <v>1993</v>
      </c>
      <c r="J50" s="64"/>
      <c r="K50" s="64">
        <v>398.5</v>
      </c>
      <c r="M50" s="4"/>
    </row>
    <row r="51" spans="1:13" ht="18.75" x14ac:dyDescent="0.3">
      <c r="A51" s="79" t="s">
        <v>102</v>
      </c>
      <c r="B51" s="2"/>
      <c r="C51" s="2">
        <f>IFERROR(VLOOKUP($A51,'Runde 2'!$U:$V,2,FALSE),"")</f>
        <v>375</v>
      </c>
      <c r="D51" s="2" t="str">
        <f>IFERROR(VLOOKUP($A51,'Runde 3'!$U:$V,2,FALSE),"")</f>
        <v/>
      </c>
      <c r="E51" s="2">
        <f>IFERROR(VLOOKUP($A51,'Runde 4'!$U:$V,2,FALSE),"")</f>
        <v>390</v>
      </c>
      <c r="F51" s="2" t="str">
        <f>IFERROR(VLOOKUP($A51,'Runde 5'!$U:$V,2,FALSE),"")</f>
        <v/>
      </c>
      <c r="G51" s="2">
        <f>IFERROR(VLOOKUP($A51,'Runde 6'!$U:$V,2,FALSE),"")</f>
        <v>392</v>
      </c>
      <c r="H51" s="2">
        <f>IFERROR(VLOOKUP($A51,'Runde 7'!$U:$V,2,FALSE),"")</f>
        <v>383</v>
      </c>
      <c r="I51" s="2">
        <f t="shared" si="3"/>
        <v>1540</v>
      </c>
      <c r="J51" s="64">
        <f>IFERROR(AVERAGE(B51:H51),"")</f>
        <v>385</v>
      </c>
      <c r="K51" s="64">
        <v>386.5</v>
      </c>
      <c r="M51" s="4"/>
    </row>
    <row r="52" spans="1:13" ht="18.75" x14ac:dyDescent="0.3">
      <c r="A52" s="79" t="s">
        <v>83</v>
      </c>
      <c r="B52" s="2" t="str">
        <f>IFERROR(VLOOKUP($A52,'Runde 1'!$U:$V,2,FALSE),"")</f>
        <v/>
      </c>
      <c r="C52" s="2">
        <f>IFERROR(VLOOKUP($A52,'Runde 2'!$U:$V,2,FALSE),"")</f>
        <v>366</v>
      </c>
      <c r="D52" s="2" t="str">
        <f>IFERROR(VLOOKUP($A52,'Runde 3'!$U:$V,2,FALSE),"")</f>
        <v/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si="3"/>
        <v>366</v>
      </c>
      <c r="J52" s="64">
        <f t="shared" si="2"/>
        <v>366</v>
      </c>
      <c r="K52" s="64">
        <v>378</v>
      </c>
      <c r="M52" s="4"/>
    </row>
    <row r="53" spans="1:13" ht="18.75" x14ac:dyDescent="0.3">
      <c r="A53" s="79" t="s">
        <v>85</v>
      </c>
      <c r="B53" s="2" t="str">
        <f>IFERROR(VLOOKUP($A53,'Runde 1'!$U:$V,2,FALSE),"")</f>
        <v/>
      </c>
      <c r="C53" s="2" t="str">
        <f>IFERROR(VLOOKUP($A53,'Runde 2'!$U:$V,2,FALSE),"")</f>
        <v/>
      </c>
      <c r="D53" s="2" t="str">
        <f>IFERROR(VLOOKUP($A53,'Runde 3'!$U:$V,2,FALSE),"")</f>
        <v/>
      </c>
      <c r="E53" s="2" t="str">
        <f>IFERROR(VLOOKUP($A53,'Runde 4'!$U:$V,2,FALSE),"")</f>
        <v/>
      </c>
      <c r="F53" s="2" t="str">
        <f>IFERROR(VLOOKUP($A53,'Runde 5'!$U:$V,2,FALSE),"")</f>
        <v/>
      </c>
      <c r="G53" s="2" t="str">
        <f>IFERROR(VLOOKUP($A53,'Runde 6'!$U:$V,2,FALSE),"")</f>
        <v/>
      </c>
      <c r="H53" s="2" t="str">
        <f>IFERROR(VLOOKUP($A53,'Runde 7'!$U:$V,2,FALSE),"")</f>
        <v/>
      </c>
      <c r="I53" s="2">
        <f t="shared" si="3"/>
        <v>0</v>
      </c>
      <c r="J53" s="64" t="str">
        <f t="shared" si="2"/>
        <v/>
      </c>
      <c r="K53" s="64">
        <v>355.75</v>
      </c>
      <c r="M53" s="4"/>
    </row>
    <row r="54" spans="1:13" ht="18.75" x14ac:dyDescent="0.3">
      <c r="A54" s="79" t="s">
        <v>87</v>
      </c>
      <c r="B54" s="2" t="str">
        <f>IFERROR(VLOOKUP($A54,'Runde 1'!$U:$V,2,FALSE),"")</f>
        <v/>
      </c>
      <c r="C54" s="2" t="str">
        <f>IFERROR(VLOOKUP($A54,'Runde 2'!$U:$V,2,FALSE),"")</f>
        <v/>
      </c>
      <c r="D54" s="2" t="str">
        <f>IFERROR(VLOOKUP($A54,'Runde 3'!$U:$V,2,FALSE),"")</f>
        <v/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3"/>
        <v>0</v>
      </c>
      <c r="J54" s="64" t="str">
        <f t="shared" si="2"/>
        <v/>
      </c>
      <c r="K54" s="64">
        <v>342</v>
      </c>
      <c r="M54" s="4"/>
    </row>
    <row r="55" spans="1:13" ht="18.75" x14ac:dyDescent="0.3">
      <c r="A55" s="79" t="s">
        <v>89</v>
      </c>
      <c r="B55" s="2" t="str">
        <f>IFERROR(VLOOKUP($A55,'Runde 1'!$U:$V,2,FALSE),"")</f>
        <v/>
      </c>
      <c r="C55" s="2" t="str">
        <f>IFERROR(VLOOKUP($A55,'Runde 2'!$U:$V,2,FALSE),"")</f>
        <v/>
      </c>
      <c r="D55" s="2" t="str">
        <f>IFERROR(VLOOKUP($A55,'Runde 3'!$U:$V,2,FALSE),"")</f>
        <v/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3"/>
        <v>0</v>
      </c>
      <c r="J55" s="64" t="str">
        <f t="shared" si="2"/>
        <v/>
      </c>
      <c r="K55" s="64">
        <v>364</v>
      </c>
      <c r="M55" s="4"/>
    </row>
    <row r="56" spans="1:13" ht="18.75" x14ac:dyDescent="0.3">
      <c r="A56" s="79" t="s">
        <v>90</v>
      </c>
      <c r="B56" s="2" t="str">
        <f>IFERROR(VLOOKUP($A56,'Runde 1'!$U:$V,2,FALSE),"")</f>
        <v/>
      </c>
      <c r="C56" s="2" t="str">
        <f>IFERROR(VLOOKUP($A56,'Runde 2'!$U:$V,2,FALSE),"")</f>
        <v/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3"/>
        <v>0</v>
      </c>
      <c r="J56" s="64" t="str">
        <f t="shared" si="2"/>
        <v/>
      </c>
      <c r="K56" s="64">
        <v>368.75</v>
      </c>
      <c r="M56" s="4"/>
    </row>
    <row r="57" spans="1:13" ht="18.75" x14ac:dyDescent="0.3">
      <c r="A57" s="79" t="s">
        <v>91</v>
      </c>
      <c r="B57" s="2" t="str">
        <f>IFERROR(VLOOKUP($A57,'Runde 1'!$U:$V,2,FALSE),"")</f>
        <v/>
      </c>
      <c r="C57" s="2" t="str">
        <f>IFERROR(VLOOKUP($A57,'Runde 2'!$U:$V,2,FALSE),"")</f>
        <v/>
      </c>
      <c r="D57" s="2">
        <f>IFERROR(VLOOKUP($A57,'Runde 3'!$U:$V,2,FALSE),"")</f>
        <v>379</v>
      </c>
      <c r="E57" s="2" t="str">
        <f>IFERROR(VLOOKUP($A57,'Runde 4'!$U:$V,2,FALSE),"")</f>
        <v/>
      </c>
      <c r="F57" s="2">
        <f>IFERROR(VLOOKUP($A57,'Runde 5'!$U:$V,2,FALSE),"")</f>
        <v>378</v>
      </c>
      <c r="G57" s="2" t="str">
        <f>IFERROR(VLOOKUP($A57,'Runde 6'!$U:$V,2,FALSE),"")</f>
        <v/>
      </c>
      <c r="H57" s="2">
        <f>IFERROR(VLOOKUP($A57,'Runde 7'!$U:$V,2,FALSE),"")</f>
        <v>375</v>
      </c>
      <c r="I57" s="2">
        <f t="shared" ref="I57:I58" si="4">SUM(B57:H57)</f>
        <v>1132</v>
      </c>
      <c r="J57" s="64">
        <f t="shared" ref="J57:J58" si="5">IFERROR(AVERAGE(B57:H57),"")</f>
        <v>377.33333333333331</v>
      </c>
      <c r="K57" s="64">
        <v>354.5</v>
      </c>
      <c r="M57" s="4"/>
    </row>
    <row r="58" spans="1:13" ht="18.75" x14ac:dyDescent="0.3">
      <c r="A58" s="79" t="s">
        <v>19</v>
      </c>
      <c r="B58" s="2" t="str">
        <f>IFERROR(VLOOKUP($A58,'Runde 1'!$U:$V,2,FALSE),"")</f>
        <v/>
      </c>
      <c r="C58" s="2">
        <f>IFERROR(VLOOKUP($A58,'Runde 2'!$U:$V,2,FALSE),"")</f>
        <v>389</v>
      </c>
      <c r="D58" s="2">
        <v>386</v>
      </c>
      <c r="E58" s="2">
        <f>IFERROR(VLOOKUP($A58,'Runde 4'!$U:$V,2,FALSE),"")</f>
        <v>386</v>
      </c>
      <c r="F58" s="2">
        <f>IFERROR(VLOOKUP($A58,'Runde 5'!$U:$V,2,FALSE),"")</f>
        <v>385</v>
      </c>
      <c r="G58" s="2">
        <f>IFERROR(VLOOKUP($A58,'Runde 6'!$U:$V,2,FALSE),"")</f>
        <v>384</v>
      </c>
      <c r="H58" s="2" t="str">
        <f>IFERROR(VLOOKUP($A58,'Runde 7'!$U:$V,2,FALSE),"")</f>
        <v/>
      </c>
      <c r="I58" s="2">
        <f t="shared" si="4"/>
        <v>1930</v>
      </c>
      <c r="J58" s="64">
        <f t="shared" si="5"/>
        <v>386</v>
      </c>
      <c r="K58" s="64">
        <v>387.57142857142856</v>
      </c>
      <c r="M58" s="4"/>
    </row>
    <row r="59" spans="1:13" ht="18.75" x14ac:dyDescent="0.3">
      <c r="M59" s="4"/>
    </row>
    <row r="60" spans="1:13" ht="18.75" x14ac:dyDescent="0.3">
      <c r="M60" s="4"/>
    </row>
  </sheetData>
  <sortState xmlns:xlrd2="http://schemas.microsoft.com/office/spreadsheetml/2017/richdata2" ref="A26:J30">
    <sortCondition descending="1" ref="J26:J30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7"/>
  <sheetViews>
    <sheetView topLeftCell="A16" workbookViewId="0">
      <selection activeCell="S57" sqref="S5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45584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62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64</v>
      </c>
      <c r="C11" s="46">
        <v>94</v>
      </c>
      <c r="D11" s="46">
        <v>88</v>
      </c>
      <c r="E11" s="46">
        <v>93</v>
      </c>
      <c r="F11" s="46">
        <v>93</v>
      </c>
      <c r="G11" s="47">
        <f>SUM(C11:F11)</f>
        <v>368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395</v>
      </c>
      <c r="L11" s="46">
        <v>99</v>
      </c>
      <c r="M11" s="46">
        <v>98</v>
      </c>
      <c r="N11" s="46">
        <v>98</v>
      </c>
      <c r="O11" s="46">
        <v>100</v>
      </c>
      <c r="P11" s="147" t="s">
        <v>98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88</v>
      </c>
      <c r="C13" s="56">
        <v>92</v>
      </c>
      <c r="D13" s="56">
        <v>90</v>
      </c>
      <c r="E13" s="56">
        <v>96</v>
      </c>
      <c r="F13" s="56">
        <v>89</v>
      </c>
      <c r="G13" s="57">
        <f t="shared" ref="G13:G15" si="0">SUM(C13:F13)</f>
        <v>367</v>
      </c>
      <c r="H13" s="58">
        <f>SUM(C14:F14)</f>
        <v>1</v>
      </c>
      <c r="I13" s="59" t="s">
        <v>31</v>
      </c>
      <c r="J13" s="60">
        <f>SUM(L14:O14)</f>
        <v>7</v>
      </c>
      <c r="K13" s="57">
        <f t="shared" ref="K13:K15" si="1">SUM(L13:O13)</f>
        <v>385</v>
      </c>
      <c r="L13" s="56">
        <v>97</v>
      </c>
      <c r="M13" s="56">
        <v>96</v>
      </c>
      <c r="N13" s="56">
        <v>97</v>
      </c>
      <c r="O13" s="56">
        <v>95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70</v>
      </c>
      <c r="C15" s="56">
        <v>90</v>
      </c>
      <c r="D15" s="56">
        <v>88</v>
      </c>
      <c r="E15" s="56">
        <v>92</v>
      </c>
      <c r="F15" s="56">
        <v>96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386</v>
      </c>
      <c r="L15" s="56">
        <v>99</v>
      </c>
      <c r="M15" s="56">
        <v>96</v>
      </c>
      <c r="N15" s="56">
        <v>94</v>
      </c>
      <c r="O15" s="56">
        <v>97</v>
      </c>
      <c r="P15" s="124" t="s">
        <v>99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1101</v>
      </c>
      <c r="H17" s="24">
        <f>H15+H13+H11</f>
        <v>1</v>
      </c>
      <c r="I17" s="25" t="s">
        <v>31</v>
      </c>
      <c r="J17" s="62">
        <f>J15+J13+J11</f>
        <v>23</v>
      </c>
      <c r="K17" s="61">
        <f>K15+K13+K11</f>
        <v>1166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Kainisch</v>
      </c>
      <c r="V21" s="63">
        <f>G17</f>
        <v>1101</v>
      </c>
      <c r="W21">
        <f>H17</f>
        <v>1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Illmayr Daniel</v>
      </c>
      <c r="V22" s="63">
        <f>G11</f>
        <v>368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Haim Andreas</v>
      </c>
      <c r="V23" s="63">
        <f>G13</f>
        <v>367</v>
      </c>
      <c r="W23" s="63">
        <f>H13</f>
        <v>1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Hofer Antonia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1166</v>
      </c>
      <c r="W25" s="63">
        <f>J17</f>
        <v>23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395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385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386</v>
      </c>
      <c r="W28" s="63">
        <f t="shared" si="2"/>
        <v>7</v>
      </c>
    </row>
    <row r="29" spans="1:24" x14ac:dyDescent="0.25">
      <c r="S29" s="81"/>
      <c r="U29" t="str">
        <f>A30</f>
        <v>SV Raika Langenwang</v>
      </c>
      <c r="V29" s="63">
        <f>G38</f>
        <v>1113</v>
      </c>
      <c r="W29" s="63">
        <f>H38</f>
        <v>0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72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381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372</v>
      </c>
      <c r="W31" s="63">
        <f>H34</f>
        <v>0</v>
      </c>
    </row>
    <row r="32" spans="1:24" ht="15" customHeight="1" x14ac:dyDescent="0.25">
      <c r="A32" s="139">
        <v>1</v>
      </c>
      <c r="B32" s="122" t="s">
        <v>84</v>
      </c>
      <c r="C32" s="46">
        <v>96</v>
      </c>
      <c r="D32" s="46">
        <v>93</v>
      </c>
      <c r="E32" s="46">
        <v>96</v>
      </c>
      <c r="F32" s="46">
        <v>96</v>
      </c>
      <c r="G32" s="47">
        <f>SUM(C32:F32)</f>
        <v>381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389</v>
      </c>
      <c r="L32" s="46">
        <v>98</v>
      </c>
      <c r="M32" s="46">
        <v>97</v>
      </c>
      <c r="N32" s="46">
        <v>96</v>
      </c>
      <c r="O32" s="46">
        <v>98</v>
      </c>
      <c r="P32" s="147" t="s">
        <v>68</v>
      </c>
      <c r="Q32" s="139">
        <v>2</v>
      </c>
      <c r="U32" t="str">
        <f>B36</f>
        <v>Wurzwallner Peter</v>
      </c>
      <c r="V32" s="63">
        <f>G36</f>
        <v>360</v>
      </c>
      <c r="W32" s="63">
        <f>H36</f>
        <v>0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RB Eggersdorf</v>
      </c>
      <c r="V33" s="63">
        <f>K38</f>
        <v>1159</v>
      </c>
      <c r="W33" s="63">
        <f>J38</f>
        <v>24</v>
      </c>
      <c r="X33">
        <f>K30</f>
        <v>3</v>
      </c>
    </row>
    <row r="34" spans="1:24" ht="15" customHeight="1" x14ac:dyDescent="0.25">
      <c r="A34" s="120">
        <v>2</v>
      </c>
      <c r="B34" s="122" t="s">
        <v>44</v>
      </c>
      <c r="C34" s="56">
        <v>91</v>
      </c>
      <c r="D34" s="56">
        <v>96</v>
      </c>
      <c r="E34" s="56">
        <v>93</v>
      </c>
      <c r="F34" s="56">
        <v>92</v>
      </c>
      <c r="G34" s="57">
        <f t="shared" ref="G34" si="3">SUM(C34:F34)</f>
        <v>372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:K36" si="4">SUM(L34:O34)</f>
        <v>392</v>
      </c>
      <c r="L34" s="56">
        <v>98</v>
      </c>
      <c r="M34" s="56">
        <v>98</v>
      </c>
      <c r="N34" s="56">
        <v>98</v>
      </c>
      <c r="O34" s="56">
        <v>98</v>
      </c>
      <c r="P34" s="124" t="s">
        <v>18</v>
      </c>
      <c r="Q34" s="120">
        <v>4</v>
      </c>
      <c r="U34" t="str">
        <f>P32</f>
        <v>Glockengießer Elisa</v>
      </c>
      <c r="V34" s="63">
        <f>K32</f>
        <v>389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Meissl Theresa</v>
      </c>
      <c r="V35" s="63">
        <f>K34</f>
        <v>392</v>
      </c>
      <c r="W35" s="63">
        <f>J34</f>
        <v>8</v>
      </c>
    </row>
    <row r="36" spans="1:24" ht="15" customHeight="1" x14ac:dyDescent="0.25">
      <c r="A36" s="120">
        <v>3</v>
      </c>
      <c r="B36" s="122" t="s">
        <v>71</v>
      </c>
      <c r="C36" s="56">
        <v>93</v>
      </c>
      <c r="D36" s="56">
        <v>87</v>
      </c>
      <c r="E36" s="56">
        <v>88</v>
      </c>
      <c r="F36" s="56">
        <v>92</v>
      </c>
      <c r="G36" s="57">
        <f t="shared" ref="G36" si="5">SUM(C36:F36)</f>
        <v>360</v>
      </c>
      <c r="H36" s="58">
        <f>SUM(C37:F37)</f>
        <v>0</v>
      </c>
      <c r="I36" s="59" t="s">
        <v>31</v>
      </c>
      <c r="J36" s="60">
        <f>SUM(L37:O37)</f>
        <v>8</v>
      </c>
      <c r="K36" s="57">
        <f t="shared" si="4"/>
        <v>378</v>
      </c>
      <c r="L36" s="56">
        <v>96</v>
      </c>
      <c r="M36" s="56">
        <v>94</v>
      </c>
      <c r="N36" s="56">
        <v>94</v>
      </c>
      <c r="O36" s="56">
        <v>94</v>
      </c>
      <c r="P36" s="124" t="s">
        <v>17</v>
      </c>
      <c r="Q36" s="120">
        <v>6</v>
      </c>
      <c r="U36" t="str">
        <f>P36</f>
        <v>Kristandl Manfred</v>
      </c>
      <c r="V36" s="63">
        <f>K36</f>
        <v>378</v>
      </c>
      <c r="W36" s="63">
        <f>J36</f>
        <v>8</v>
      </c>
    </row>
    <row r="37" spans="1:24" ht="15" customHeight="1" x14ac:dyDescent="0.25">
      <c r="A37" s="121"/>
      <c r="B37" s="123"/>
      <c r="C37" s="51">
        <f>IF(C36&lt;O36,0,IF(C36=O36,1,2))</f>
        <v>0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2</v>
      </c>
      <c r="P37" s="125"/>
      <c r="Q37" s="121"/>
      <c r="U37" t="str">
        <f>A51</f>
        <v>Brucker SV</v>
      </c>
      <c r="V37" s="63">
        <f>G59</f>
        <v>1156</v>
      </c>
      <c r="W37" s="63">
        <f>H59</f>
        <v>11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1113</v>
      </c>
      <c r="H38" s="24">
        <f>H36+H34+H32</f>
        <v>0</v>
      </c>
      <c r="I38" s="25" t="s">
        <v>31</v>
      </c>
      <c r="J38" s="62">
        <f>J36+J34+J32</f>
        <v>24</v>
      </c>
      <c r="K38" s="61">
        <f>K36+K34+K32</f>
        <v>1159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Fölzer Verona</v>
      </c>
      <c r="V38" s="63">
        <f>G53</f>
        <v>396</v>
      </c>
      <c r="W38" s="63">
        <f>H53</f>
        <v>6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Fölzer Karl-Heinz</v>
      </c>
      <c r="V39" s="63">
        <f>G55</f>
        <v>376</v>
      </c>
      <c r="W39" s="63">
        <f>H55</f>
        <v>2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Hansmann Sophie</v>
      </c>
      <c r="V40" s="63">
        <f>G57</f>
        <v>384</v>
      </c>
      <c r="W40" s="63">
        <f>H57</f>
        <v>3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Krieglach</v>
      </c>
      <c r="V41" s="63">
        <f>K59</f>
        <v>1156</v>
      </c>
      <c r="W41" s="63">
        <f>J59</f>
        <v>13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Schrittwieser Daniel</v>
      </c>
      <c r="V42" s="63">
        <f>K53</f>
        <v>393</v>
      </c>
      <c r="W42" s="63">
        <f>J53</f>
        <v>2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Mazilo Harald</v>
      </c>
      <c r="V43" s="63">
        <f>K55</f>
        <v>378</v>
      </c>
      <c r="W43" s="63">
        <f>J55</f>
        <v>6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Neuburger Martin</v>
      </c>
      <c r="V44" s="63">
        <f>K57</f>
        <v>385</v>
      </c>
      <c r="W44" s="63">
        <f>J57</f>
        <v>5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73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12</v>
      </c>
      <c r="C53" s="46">
        <v>97</v>
      </c>
      <c r="D53" s="46">
        <v>100</v>
      </c>
      <c r="E53" s="46">
        <v>99</v>
      </c>
      <c r="F53" s="46">
        <v>100</v>
      </c>
      <c r="G53" s="47">
        <f>SUM(C53:F53)</f>
        <v>396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393</v>
      </c>
      <c r="L53" s="46">
        <v>99</v>
      </c>
      <c r="M53" s="46">
        <v>98</v>
      </c>
      <c r="N53" s="46">
        <v>98</v>
      </c>
      <c r="O53" s="46">
        <v>98</v>
      </c>
      <c r="P53" s="147" t="s">
        <v>3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100</v>
      </c>
      <c r="C55" s="56">
        <v>92</v>
      </c>
      <c r="D55" s="56">
        <v>96</v>
      </c>
      <c r="E55" s="56">
        <v>94</v>
      </c>
      <c r="F55" s="56">
        <v>94</v>
      </c>
      <c r="G55" s="57">
        <f t="shared" ref="G55" si="6">SUM(C55:F55)</f>
        <v>376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7">SUM(L55:O55)</f>
        <v>378</v>
      </c>
      <c r="L55" s="56">
        <v>95</v>
      </c>
      <c r="M55" s="56">
        <v>97</v>
      </c>
      <c r="N55" s="56">
        <v>92</v>
      </c>
      <c r="O55" s="56">
        <v>94</v>
      </c>
      <c r="P55" s="124" t="s">
        <v>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79</v>
      </c>
      <c r="C57" s="56">
        <v>97</v>
      </c>
      <c r="D57" s="56">
        <v>97</v>
      </c>
      <c r="E57" s="56">
        <v>97</v>
      </c>
      <c r="F57" s="56">
        <v>93</v>
      </c>
      <c r="G57" s="57">
        <f t="shared" ref="G57" si="8">SUM(C57:F57)</f>
        <v>384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9">SUM(L57:O57)</f>
        <v>385</v>
      </c>
      <c r="L57" s="56">
        <v>95</v>
      </c>
      <c r="M57" s="56">
        <v>98</v>
      </c>
      <c r="N57" s="56">
        <v>97</v>
      </c>
      <c r="O57" s="56">
        <v>95</v>
      </c>
      <c r="P57" s="124" t="s">
        <v>45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1156</v>
      </c>
      <c r="H59" s="24">
        <f>H57+H55+H53</f>
        <v>11</v>
      </c>
      <c r="I59" s="25" t="s">
        <v>31</v>
      </c>
      <c r="J59" s="62">
        <f>J57+J55+J53</f>
        <v>13</v>
      </c>
      <c r="K59" s="61">
        <f>K57+K55+K53</f>
        <v>1156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0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1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2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3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2:A83"/>
    <mergeCell ref="B82:B83"/>
    <mergeCell ref="C82:D82"/>
    <mergeCell ref="H82:I82"/>
    <mergeCell ref="N82:O82"/>
    <mergeCell ref="P82:P83"/>
    <mergeCell ref="Q82:Q83"/>
    <mergeCell ref="C83:D83"/>
    <mergeCell ref="H83:I83"/>
    <mergeCell ref="N83:O83"/>
    <mergeCell ref="B80:D80"/>
    <mergeCell ref="E80:F80"/>
    <mergeCell ref="G80:I80"/>
    <mergeCell ref="J80:K80"/>
    <mergeCell ref="L80:M80"/>
    <mergeCell ref="N80:P80"/>
    <mergeCell ref="A81:B81"/>
    <mergeCell ref="C81:D81"/>
    <mergeCell ref="H81:I81"/>
    <mergeCell ref="N81:O81"/>
    <mergeCell ref="P81:Q81"/>
    <mergeCell ref="A76:A77"/>
    <mergeCell ref="B76:B77"/>
    <mergeCell ref="P76:P77"/>
    <mergeCell ref="Q76:Q77"/>
    <mergeCell ref="B78:D78"/>
    <mergeCell ref="E78:F78"/>
    <mergeCell ref="L78:M78"/>
    <mergeCell ref="N78:P78"/>
    <mergeCell ref="A79:Q79"/>
    <mergeCell ref="A70:F70"/>
    <mergeCell ref="H70:J70"/>
    <mergeCell ref="L70:Q70"/>
    <mergeCell ref="A72:A73"/>
    <mergeCell ref="B72:B73"/>
    <mergeCell ref="P72:P73"/>
    <mergeCell ref="Q72:Q73"/>
    <mergeCell ref="A74:A75"/>
    <mergeCell ref="B74:B75"/>
    <mergeCell ref="P74:P75"/>
    <mergeCell ref="Q74:Q75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8EBE-207E-4918-82B2-F47AFEBE59D4}">
  <dimension ref="A1:X87"/>
  <sheetViews>
    <sheetView topLeftCell="A55" workbookViewId="0">
      <selection activeCell="S39" sqref="S39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45612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11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84</v>
      </c>
      <c r="C11" s="46">
        <v>93</v>
      </c>
      <c r="D11" s="46">
        <v>98</v>
      </c>
      <c r="E11" s="46">
        <v>97</v>
      </c>
      <c r="F11" s="46">
        <v>98</v>
      </c>
      <c r="G11" s="47">
        <f>SUM(C11:F11)</f>
        <v>386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394</v>
      </c>
      <c r="L11" s="46">
        <v>100</v>
      </c>
      <c r="M11" s="46">
        <v>98</v>
      </c>
      <c r="N11" s="46">
        <v>99</v>
      </c>
      <c r="O11" s="46">
        <v>97</v>
      </c>
      <c r="P11" s="147" t="s">
        <v>3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44</v>
      </c>
      <c r="C13" s="56">
        <v>93</v>
      </c>
      <c r="D13" s="56">
        <v>96</v>
      </c>
      <c r="E13" s="56">
        <v>93</v>
      </c>
      <c r="F13" s="56">
        <v>93</v>
      </c>
      <c r="G13" s="57">
        <f t="shared" ref="G13:G15" si="0">SUM(C13:F13)</f>
        <v>375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386</v>
      </c>
      <c r="L13" s="56">
        <v>99</v>
      </c>
      <c r="M13" s="56">
        <v>96</v>
      </c>
      <c r="N13" s="56">
        <v>97</v>
      </c>
      <c r="O13" s="56">
        <v>94</v>
      </c>
      <c r="P13" s="124" t="s">
        <v>45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71</v>
      </c>
      <c r="C15" s="56">
        <v>93</v>
      </c>
      <c r="D15" s="56">
        <v>94</v>
      </c>
      <c r="E15" s="56">
        <v>95</v>
      </c>
      <c r="F15" s="56">
        <v>88</v>
      </c>
      <c r="G15" s="57">
        <f t="shared" si="0"/>
        <v>370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390</v>
      </c>
      <c r="L15" s="56">
        <v>97</v>
      </c>
      <c r="M15" s="56">
        <v>97</v>
      </c>
      <c r="N15" s="56">
        <v>100</v>
      </c>
      <c r="O15" s="56">
        <v>96</v>
      </c>
      <c r="P15" s="124" t="s">
        <v>4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1131</v>
      </c>
      <c r="H17" s="24">
        <f>H15+H13+H11</f>
        <v>0</v>
      </c>
      <c r="I17" s="25" t="s">
        <v>31</v>
      </c>
      <c r="J17" s="62">
        <f>J15+J13+J11</f>
        <v>24</v>
      </c>
      <c r="K17" s="61">
        <f>K15+K13+K11</f>
        <v>1170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Raika Langenwang</v>
      </c>
      <c r="V21" s="63">
        <f>G17</f>
        <v>1131</v>
      </c>
      <c r="W21">
        <f>H17</f>
        <v>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Geisler Michael</v>
      </c>
      <c r="V22" s="63">
        <f>G11</f>
        <v>386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Geisler Daniel</v>
      </c>
      <c r="V23" s="63">
        <f>G13</f>
        <v>375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Wurzwallner Peter</v>
      </c>
      <c r="V24" s="63">
        <f>G15</f>
        <v>370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Krieglach</v>
      </c>
      <c r="V25" s="63">
        <f>K17</f>
        <v>1170</v>
      </c>
      <c r="W25" s="63">
        <f>J17</f>
        <v>24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Schrittwieser Daniel</v>
      </c>
      <c r="V26" s="63">
        <f>K11</f>
        <v>394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Neuburger Martin</v>
      </c>
      <c r="V27" s="63">
        <f>K13</f>
        <v>386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Mazilo Harald</v>
      </c>
      <c r="V28" s="63">
        <f>K15</f>
        <v>390</v>
      </c>
      <c r="W28" s="63">
        <f t="shared" si="2"/>
        <v>8</v>
      </c>
    </row>
    <row r="29" spans="1:24" x14ac:dyDescent="0.25">
      <c r="S29" s="81"/>
      <c r="U29" t="str">
        <f>A30</f>
        <v>SV RB Eggersdorf</v>
      </c>
      <c r="V29" s="63">
        <f>G38</f>
        <v>1141</v>
      </c>
      <c r="W29" s="63">
        <f>H38</f>
        <v>16</v>
      </c>
      <c r="X29">
        <f>G30</f>
        <v>3</v>
      </c>
    </row>
    <row r="30" spans="1:24" ht="15.75" thickBot="1" x14ac:dyDescent="0.3">
      <c r="A30" s="170" t="s">
        <v>72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74</v>
      </c>
      <c r="M30" s="171"/>
      <c r="N30" s="171"/>
      <c r="O30" s="171"/>
      <c r="P30" s="171"/>
      <c r="Q30" s="172"/>
      <c r="U30" t="str">
        <f>B32</f>
        <v>Glockengießer Elisa</v>
      </c>
      <c r="V30" s="63">
        <f>G32</f>
        <v>387</v>
      </c>
      <c r="W30" s="63">
        <f>H32</f>
        <v>3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Kristandl Manfred</v>
      </c>
      <c r="V31" s="63">
        <f>G34</f>
        <v>387</v>
      </c>
      <c r="W31" s="63">
        <f>H34</f>
        <v>8</v>
      </c>
    </row>
    <row r="32" spans="1:24" ht="15" customHeight="1" x14ac:dyDescent="0.25">
      <c r="A32" s="139">
        <v>1</v>
      </c>
      <c r="B32" s="122" t="s">
        <v>68</v>
      </c>
      <c r="C32" s="46">
        <v>95</v>
      </c>
      <c r="D32" s="46">
        <v>97</v>
      </c>
      <c r="E32" s="46">
        <v>98</v>
      </c>
      <c r="F32" s="46">
        <v>97</v>
      </c>
      <c r="G32" s="47">
        <f>SUM(C32:F32)</f>
        <v>387</v>
      </c>
      <c r="H32" s="48">
        <f>SUM(C33:F33)</f>
        <v>3</v>
      </c>
      <c r="I32" s="49" t="s">
        <v>31</v>
      </c>
      <c r="J32" s="50">
        <f>SUM(L33:O33)</f>
        <v>5</v>
      </c>
      <c r="K32" s="47">
        <f>SUM(L32:O32)</f>
        <v>389</v>
      </c>
      <c r="L32" s="46">
        <v>97</v>
      </c>
      <c r="M32" s="46">
        <v>96</v>
      </c>
      <c r="N32" s="46">
        <v>98</v>
      </c>
      <c r="O32" s="46">
        <v>98</v>
      </c>
      <c r="P32" s="147" t="s">
        <v>19</v>
      </c>
      <c r="Q32" s="139">
        <v>2</v>
      </c>
      <c r="U32" t="str">
        <f>B36</f>
        <v>Hottowy Bernhard</v>
      </c>
      <c r="V32" s="63">
        <f>G36</f>
        <v>367</v>
      </c>
      <c r="W32" s="63">
        <f>H36</f>
        <v>5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2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0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1130</v>
      </c>
      <c r="W33" s="63">
        <f>J38</f>
        <v>8</v>
      </c>
      <c r="X33">
        <f>K30</f>
        <v>0</v>
      </c>
    </row>
    <row r="34" spans="1:24" ht="15" customHeight="1" x14ac:dyDescent="0.25">
      <c r="A34" s="120">
        <v>2</v>
      </c>
      <c r="B34" s="122" t="s">
        <v>17</v>
      </c>
      <c r="C34" s="56">
        <v>98</v>
      </c>
      <c r="D34" s="56">
        <v>95</v>
      </c>
      <c r="E34" s="56">
        <v>96</v>
      </c>
      <c r="F34" s="56">
        <v>98</v>
      </c>
      <c r="G34" s="57">
        <f t="shared" ref="G34" si="3">SUM(C34:F34)</f>
        <v>387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375</v>
      </c>
      <c r="L34" s="56">
        <v>93</v>
      </c>
      <c r="M34" s="56">
        <v>94</v>
      </c>
      <c r="N34" s="56">
        <v>94</v>
      </c>
      <c r="O34" s="56">
        <v>94</v>
      </c>
      <c r="P34" s="124" t="s">
        <v>102</v>
      </c>
      <c r="Q34" s="120">
        <v>4</v>
      </c>
      <c r="U34" t="str">
        <f>P32</f>
        <v>Mörth Stefanie</v>
      </c>
      <c r="V34" s="63">
        <f>K32</f>
        <v>389</v>
      </c>
      <c r="W34" s="63">
        <f>J32</f>
        <v>5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Matzer Madeleine</v>
      </c>
      <c r="V35" s="63">
        <f>K34</f>
        <v>375</v>
      </c>
      <c r="W35" s="63">
        <f>J34</f>
        <v>0</v>
      </c>
    </row>
    <row r="36" spans="1:24" ht="15" customHeight="1" x14ac:dyDescent="0.25">
      <c r="A36" s="120">
        <v>3</v>
      </c>
      <c r="B36" s="122" t="s">
        <v>67</v>
      </c>
      <c r="C36" s="56">
        <v>88</v>
      </c>
      <c r="D36" s="56">
        <v>93</v>
      </c>
      <c r="E36" s="56">
        <v>93</v>
      </c>
      <c r="F36" s="56">
        <v>93</v>
      </c>
      <c r="G36" s="57">
        <f t="shared" ref="G36" si="5">SUM(C36:F36)</f>
        <v>367</v>
      </c>
      <c r="H36" s="58">
        <f>SUM(C37:F37)</f>
        <v>5</v>
      </c>
      <c r="I36" s="59" t="s">
        <v>31</v>
      </c>
      <c r="J36" s="60">
        <f>SUM(L37:O37)</f>
        <v>3</v>
      </c>
      <c r="K36" s="57">
        <f t="shared" ref="K36" si="6">SUM(L36:O36)</f>
        <v>366</v>
      </c>
      <c r="L36" s="56">
        <v>93</v>
      </c>
      <c r="M36" s="56">
        <v>96</v>
      </c>
      <c r="N36" s="56">
        <v>90</v>
      </c>
      <c r="O36" s="56">
        <v>87</v>
      </c>
      <c r="P36" s="124" t="s">
        <v>83</v>
      </c>
      <c r="Q36" s="120">
        <v>6</v>
      </c>
      <c r="U36" t="str">
        <f>P36</f>
        <v>Krasser Sophia</v>
      </c>
      <c r="V36" s="63">
        <f>K36</f>
        <v>366</v>
      </c>
      <c r="W36" s="63">
        <f>J36</f>
        <v>3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0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2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Kainisch</v>
      </c>
      <c r="V37" s="63">
        <f>G59</f>
        <v>1114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1141</v>
      </c>
      <c r="H38" s="24">
        <f>H36+H34+H32</f>
        <v>16</v>
      </c>
      <c r="I38" s="25" t="s">
        <v>31</v>
      </c>
      <c r="J38" s="62">
        <f>J36+J34+J32</f>
        <v>8</v>
      </c>
      <c r="K38" s="61">
        <f>K36+K34+K32</f>
        <v>1130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Kreuzer Elias</v>
      </c>
      <c r="V38" s="63">
        <f>G53</f>
        <v>372</v>
      </c>
      <c r="W38" s="63">
        <f>H53</f>
        <v>2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Illmayr Daniel</v>
      </c>
      <c r="V39" s="63">
        <f>G55</f>
        <v>375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Hofer Antonia</v>
      </c>
      <c r="V40" s="63">
        <f>G57</f>
        <v>367</v>
      </c>
      <c r="W40" s="63">
        <f>H57</f>
        <v>5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1127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Hansmann Sophie</v>
      </c>
      <c r="V42" s="63">
        <f>K53</f>
        <v>379</v>
      </c>
      <c r="W42" s="63">
        <f>J53</f>
        <v>6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Fölzer Karl-Heinz</v>
      </c>
      <c r="V43" s="63">
        <f>K55</f>
        <v>390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Georg</v>
      </c>
      <c r="V44" s="63">
        <f>K57</f>
        <v>358</v>
      </c>
      <c r="W44" s="63">
        <f>J57</f>
        <v>3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69</v>
      </c>
      <c r="C53" s="46">
        <v>97</v>
      </c>
      <c r="D53" s="46">
        <v>91</v>
      </c>
      <c r="E53" s="46">
        <v>93</v>
      </c>
      <c r="F53" s="46">
        <v>91</v>
      </c>
      <c r="G53" s="47">
        <f>SUM(C53:F53)</f>
        <v>372</v>
      </c>
      <c r="H53" s="48">
        <f>SUM(C54:F54)</f>
        <v>2</v>
      </c>
      <c r="I53" s="49" t="s">
        <v>31</v>
      </c>
      <c r="J53" s="50">
        <f>SUM(L54:O54)</f>
        <v>6</v>
      </c>
      <c r="K53" s="47">
        <f>SUM(L53:O53)</f>
        <v>379</v>
      </c>
      <c r="L53" s="46">
        <v>96</v>
      </c>
      <c r="M53" s="46">
        <v>96</v>
      </c>
      <c r="N53" s="46">
        <v>95</v>
      </c>
      <c r="O53" s="46">
        <v>92</v>
      </c>
      <c r="P53" s="147" t="s">
        <v>79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64</v>
      </c>
      <c r="C55" s="56">
        <v>95</v>
      </c>
      <c r="D55" s="56">
        <v>92</v>
      </c>
      <c r="E55" s="56">
        <v>96</v>
      </c>
      <c r="F55" s="56">
        <v>92</v>
      </c>
      <c r="G55" s="57">
        <f t="shared" ref="G55" si="7">SUM(C55:F55)</f>
        <v>375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390</v>
      </c>
      <c r="L55" s="56">
        <v>94</v>
      </c>
      <c r="M55" s="56">
        <v>100</v>
      </c>
      <c r="N55" s="56">
        <v>100</v>
      </c>
      <c r="O55" s="56">
        <v>96</v>
      </c>
      <c r="P55" s="124" t="s">
        <v>100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70</v>
      </c>
      <c r="C57" s="56">
        <v>89</v>
      </c>
      <c r="D57" s="56">
        <v>93</v>
      </c>
      <c r="E57" s="56">
        <v>93</v>
      </c>
      <c r="F57" s="56">
        <v>92</v>
      </c>
      <c r="G57" s="57">
        <f t="shared" ref="G57" si="9">SUM(C57:F57)</f>
        <v>367</v>
      </c>
      <c r="H57" s="58">
        <f>SUM(C58:F58)</f>
        <v>5</v>
      </c>
      <c r="I57" s="59" t="s">
        <v>31</v>
      </c>
      <c r="J57" s="60">
        <f>SUM(L58:O58)</f>
        <v>3</v>
      </c>
      <c r="K57" s="57">
        <f t="shared" ref="K57" si="10">SUM(L57:O57)</f>
        <v>358</v>
      </c>
      <c r="L57" s="56">
        <v>84</v>
      </c>
      <c r="M57" s="56">
        <v>94</v>
      </c>
      <c r="N57" s="56">
        <v>93</v>
      </c>
      <c r="O57" s="56">
        <v>87</v>
      </c>
      <c r="P57" s="124" t="s">
        <v>104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1114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1127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E87B-8E76-4FA8-BC3C-B47F1F9778F6}">
  <dimension ref="A1:X87"/>
  <sheetViews>
    <sheetView workbookViewId="0">
      <selection activeCell="B32" sqref="B32:B33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45633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18</v>
      </c>
      <c r="C11" s="46">
        <v>99</v>
      </c>
      <c r="D11" s="46">
        <v>99</v>
      </c>
      <c r="E11" s="46">
        <v>96</v>
      </c>
      <c r="F11" s="46">
        <v>97</v>
      </c>
      <c r="G11" s="47">
        <f>SUM(C11:F11)</f>
        <v>391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388</v>
      </c>
      <c r="L11" s="46">
        <v>98</v>
      </c>
      <c r="M11" s="46">
        <v>98</v>
      </c>
      <c r="N11" s="46">
        <v>97</v>
      </c>
      <c r="O11" s="46">
        <v>95</v>
      </c>
      <c r="P11" s="147" t="s">
        <v>100</v>
      </c>
      <c r="Q11" s="139">
        <v>2</v>
      </c>
    </row>
    <row r="12" spans="1:17" x14ac:dyDescent="0.25">
      <c r="A12" s="121"/>
      <c r="B12" s="123"/>
      <c r="C12" s="51">
        <f>IF(C11&lt;O11,0,IF(C11=O11,1,2))</f>
        <v>2</v>
      </c>
      <c r="D12" s="51">
        <f>IF(D11&lt;N11,0,IF(D11=N11,1,2))</f>
        <v>2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0</v>
      </c>
      <c r="O12" s="51">
        <f>IF(O11&lt;C11,0,IF(O11=C11,1,2))</f>
        <v>0</v>
      </c>
      <c r="P12" s="148"/>
      <c r="Q12" s="121"/>
    </row>
    <row r="13" spans="1:17" x14ac:dyDescent="0.25">
      <c r="A13" s="120">
        <v>2</v>
      </c>
      <c r="B13" s="122" t="s">
        <v>17</v>
      </c>
      <c r="C13" s="56">
        <v>93</v>
      </c>
      <c r="D13" s="56">
        <v>97</v>
      </c>
      <c r="E13" s="56">
        <v>97</v>
      </c>
      <c r="F13" s="56">
        <v>98</v>
      </c>
      <c r="G13" s="57">
        <f t="shared" ref="G13:G15" si="0">SUM(C13:F13)</f>
        <v>385</v>
      </c>
      <c r="H13" s="58">
        <f>SUM(C14:F14)</f>
        <v>6</v>
      </c>
      <c r="I13" s="59" t="s">
        <v>31</v>
      </c>
      <c r="J13" s="60">
        <f>SUM(L14:O14)</f>
        <v>2</v>
      </c>
      <c r="K13" s="57">
        <f>SUM(L13:O13)</f>
        <v>373</v>
      </c>
      <c r="L13" s="56">
        <v>94</v>
      </c>
      <c r="M13" s="56">
        <v>93</v>
      </c>
      <c r="N13" s="56">
        <v>90</v>
      </c>
      <c r="O13" s="56">
        <v>96</v>
      </c>
      <c r="P13" s="124" t="s">
        <v>79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2</v>
      </c>
      <c r="E14" s="51">
        <f>IF(E13&lt;M13,0,IF(E13=M13,1,2))</f>
        <v>2</v>
      </c>
      <c r="F14" s="51">
        <f>IF(F13&lt;L13,0,IF(F13=L13,1,2))</f>
        <v>2</v>
      </c>
      <c r="G14" s="52"/>
      <c r="H14" s="53"/>
      <c r="I14" s="54"/>
      <c r="J14" s="55"/>
      <c r="K14" s="52"/>
      <c r="L14" s="51">
        <f>IF(L13&lt;F13,0,IF(L13=F13,1,2))</f>
        <v>0</v>
      </c>
      <c r="M14" s="51">
        <f>IF(M13&lt;E13,0,IF(M13=E13,1,2))</f>
        <v>0</v>
      </c>
      <c r="N14" s="51">
        <f>IF(N13&lt;D13,0,IF(N13=D13,1,2))</f>
        <v>0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67</v>
      </c>
      <c r="C15" s="56">
        <v>90</v>
      </c>
      <c r="D15" s="56">
        <v>95</v>
      </c>
      <c r="E15" s="56">
        <v>91</v>
      </c>
      <c r="F15" s="56">
        <v>90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ref="K15" si="1">SUM(L15:O15)</f>
        <v>389</v>
      </c>
      <c r="L15" s="56">
        <v>96</v>
      </c>
      <c r="M15" s="56">
        <v>99</v>
      </c>
      <c r="N15" s="56">
        <v>97</v>
      </c>
      <c r="O15" s="56">
        <v>97</v>
      </c>
      <c r="P15" s="124" t="s">
        <v>109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1142</v>
      </c>
      <c r="H17" s="24">
        <f>H15+H13+H11</f>
        <v>10</v>
      </c>
      <c r="I17" s="25" t="s">
        <v>31</v>
      </c>
      <c r="J17" s="62">
        <f>J15+J13+J11</f>
        <v>14</v>
      </c>
      <c r="K17" s="61">
        <f>K15+K13+K11</f>
        <v>1150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RB Eggersdorf</v>
      </c>
      <c r="V21" s="63">
        <f>G17</f>
        <v>1142</v>
      </c>
      <c r="W21">
        <f>H17</f>
        <v>10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Meissl Theresa</v>
      </c>
      <c r="V22" s="63">
        <f>G11</f>
        <v>391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Kristandl Manfred</v>
      </c>
      <c r="V23" s="63">
        <f>G13</f>
        <v>385</v>
      </c>
      <c r="W23" s="63">
        <f>H13</f>
        <v>6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Hottowy Bernhard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Brucker SV</v>
      </c>
      <c r="V25" s="63">
        <f>K17</f>
        <v>1150</v>
      </c>
      <c r="W25" s="63">
        <f>J17</f>
        <v>14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Fölzer Karl-Heinz</v>
      </c>
      <c r="V26" s="63">
        <f>K11</f>
        <v>388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Hansmann Sophie</v>
      </c>
      <c r="V27" s="63">
        <f>K13</f>
        <v>373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Weglehner Raphael</v>
      </c>
      <c r="V28" s="63">
        <f>K15</f>
        <v>389</v>
      </c>
      <c r="W28" s="63">
        <f t="shared" si="2"/>
        <v>2</v>
      </c>
    </row>
    <row r="29" spans="1:24" x14ac:dyDescent="0.25">
      <c r="S29" s="81"/>
      <c r="U29" t="str">
        <f>A30</f>
        <v>SV Knittelfeld</v>
      </c>
      <c r="V29" s="63">
        <f>G38</f>
        <v>1154</v>
      </c>
      <c r="W29" s="63">
        <f>H38</f>
        <v>8</v>
      </c>
      <c r="X29">
        <f>G30</f>
        <v>0</v>
      </c>
    </row>
    <row r="30" spans="1:24" ht="15.75" thickBot="1" x14ac:dyDescent="0.3">
      <c r="A30" s="170" t="s">
        <v>75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74</v>
      </c>
      <c r="M30" s="171"/>
      <c r="N30" s="171"/>
      <c r="O30" s="171"/>
      <c r="P30" s="171"/>
      <c r="Q30" s="172"/>
      <c r="U30" t="str">
        <f>B32</f>
        <v>Cermak Romina</v>
      </c>
      <c r="V30" s="63">
        <f>G32</f>
        <v>385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Hoffelner Johannes</v>
      </c>
      <c r="V31" s="63">
        <f>G34</f>
        <v>392</v>
      </c>
      <c r="W31" s="63">
        <f>H34</f>
        <v>4</v>
      </c>
    </row>
    <row r="32" spans="1:24" ht="15" customHeight="1" x14ac:dyDescent="0.25">
      <c r="A32" s="139">
        <v>1</v>
      </c>
      <c r="B32" s="122" t="s">
        <v>98</v>
      </c>
      <c r="C32" s="46">
        <v>93</v>
      </c>
      <c r="D32" s="46">
        <v>96</v>
      </c>
      <c r="E32" s="46">
        <v>99</v>
      </c>
      <c r="F32" s="46">
        <v>97</v>
      </c>
      <c r="G32" s="47">
        <f>SUM(C32:F32)</f>
        <v>385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399</v>
      </c>
      <c r="L32" s="46">
        <v>100</v>
      </c>
      <c r="M32" s="46">
        <v>100</v>
      </c>
      <c r="N32" s="46">
        <v>100</v>
      </c>
      <c r="O32" s="46">
        <v>99</v>
      </c>
      <c r="P32" s="147" t="s">
        <v>103</v>
      </c>
      <c r="Q32" s="139">
        <v>2</v>
      </c>
      <c r="U32" t="str">
        <f>B36</f>
        <v>Arlitzer Rafael</v>
      </c>
      <c r="V32" s="63">
        <f>G36</f>
        <v>377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1164</v>
      </c>
      <c r="W33" s="63">
        <f>J38</f>
        <v>16</v>
      </c>
      <c r="X33">
        <f>K30</f>
        <v>3</v>
      </c>
    </row>
    <row r="34" spans="1:24" ht="15" customHeight="1" x14ac:dyDescent="0.25">
      <c r="A34" s="120">
        <v>2</v>
      </c>
      <c r="B34" s="122" t="s">
        <v>81</v>
      </c>
      <c r="C34" s="56">
        <v>98</v>
      </c>
      <c r="D34" s="56">
        <v>99</v>
      </c>
      <c r="E34" s="56">
        <v>97</v>
      </c>
      <c r="F34" s="56">
        <v>98</v>
      </c>
      <c r="G34" s="57">
        <f t="shared" ref="G34" si="3">SUM(C34:F34)</f>
        <v>392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386</v>
      </c>
      <c r="L34" s="56">
        <v>99</v>
      </c>
      <c r="M34" s="56">
        <v>98</v>
      </c>
      <c r="N34" s="56">
        <v>97</v>
      </c>
      <c r="O34" s="56">
        <v>92</v>
      </c>
      <c r="P34" s="124" t="s">
        <v>19</v>
      </c>
      <c r="Q34" s="120">
        <v>4</v>
      </c>
      <c r="U34" t="str">
        <f>P32</f>
        <v>Strempfl Martin</v>
      </c>
      <c r="V34" s="63">
        <f>K32</f>
        <v>399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Mörth Stefanie</v>
      </c>
      <c r="V35" s="63">
        <f>K34</f>
        <v>386</v>
      </c>
      <c r="W35" s="63">
        <f>J34</f>
        <v>4</v>
      </c>
    </row>
    <row r="36" spans="1:24" ht="15" customHeight="1" x14ac:dyDescent="0.25">
      <c r="A36" s="120">
        <v>3</v>
      </c>
      <c r="B36" s="122" t="s">
        <v>110</v>
      </c>
      <c r="C36" s="56">
        <v>93</v>
      </c>
      <c r="D36" s="56">
        <v>94</v>
      </c>
      <c r="E36" s="56">
        <v>93</v>
      </c>
      <c r="F36" s="56">
        <v>97</v>
      </c>
      <c r="G36" s="57">
        <f t="shared" ref="G36" si="5">SUM(C36:F36)</f>
        <v>377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379</v>
      </c>
      <c r="L36" s="56">
        <v>96</v>
      </c>
      <c r="M36" s="56">
        <v>96</v>
      </c>
      <c r="N36" s="56">
        <v>95</v>
      </c>
      <c r="O36" s="56">
        <v>92</v>
      </c>
      <c r="P36" s="124" t="s">
        <v>91</v>
      </c>
      <c r="Q36" s="120">
        <v>6</v>
      </c>
      <c r="U36" t="str">
        <f>P36</f>
        <v>Lechner Theresa</v>
      </c>
      <c r="V36" s="63">
        <f>K36</f>
        <v>379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0</v>
      </c>
      <c r="P37" s="125"/>
      <c r="Q37" s="121"/>
      <c r="U37" t="str">
        <f>A51</f>
        <v>SV Krieglach</v>
      </c>
      <c r="V37" s="63">
        <f>G59</f>
        <v>1160</v>
      </c>
      <c r="W37" s="63">
        <f>H59</f>
        <v>23</v>
      </c>
      <c r="X37">
        <f>G51</f>
        <v>3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1154</v>
      </c>
      <c r="H38" s="24">
        <f>H36+H34+H32</f>
        <v>8</v>
      </c>
      <c r="I38" s="25" t="s">
        <v>31</v>
      </c>
      <c r="J38" s="62">
        <f>J36+J34+J32</f>
        <v>16</v>
      </c>
      <c r="K38" s="61">
        <f>K36+K34+K32</f>
        <v>1164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Schrittwieser Daniel</v>
      </c>
      <c r="V38" s="63">
        <f>G53</f>
        <v>394</v>
      </c>
      <c r="W38" s="63">
        <f>H53</f>
        <v>8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Neuburger Martin</v>
      </c>
      <c r="V39" s="63">
        <f>G55</f>
        <v>387</v>
      </c>
      <c r="W39" s="63">
        <f>H55</f>
        <v>7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Mazilo Harald</v>
      </c>
      <c r="V40" s="63">
        <f>G57</f>
        <v>379</v>
      </c>
      <c r="W40" s="63">
        <f>H57</f>
        <v>8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Kainisch</v>
      </c>
      <c r="V41" s="63">
        <f>K59</f>
        <v>1106</v>
      </c>
      <c r="W41" s="63">
        <f>J59</f>
        <v>1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Kreuzer Elias</v>
      </c>
      <c r="V42" s="63">
        <f>K53</f>
        <v>361</v>
      </c>
      <c r="W42" s="63">
        <f>J53</f>
        <v>0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Illmayr Daniel</v>
      </c>
      <c r="V43" s="63">
        <f>K55</f>
        <v>381</v>
      </c>
      <c r="W43" s="63">
        <f>J55</f>
        <v>1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Haim Andreas</v>
      </c>
      <c r="V44" s="63">
        <f>K57</f>
        <v>364</v>
      </c>
      <c r="W44" s="63">
        <f>J57</f>
        <v>0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2</v>
      </c>
      <c r="B51" s="171"/>
      <c r="C51" s="171"/>
      <c r="D51" s="171"/>
      <c r="E51" s="171"/>
      <c r="F51" s="172"/>
      <c r="G51" s="16">
        <v>3</v>
      </c>
      <c r="H51" s="97" t="s">
        <v>21</v>
      </c>
      <c r="I51" s="97"/>
      <c r="J51" s="97"/>
      <c r="K51" s="16">
        <v>0</v>
      </c>
      <c r="L51" s="170" t="s">
        <v>62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3</v>
      </c>
      <c r="C53" s="46">
        <v>98</v>
      </c>
      <c r="D53" s="46">
        <v>99</v>
      </c>
      <c r="E53" s="46">
        <v>99</v>
      </c>
      <c r="F53" s="46">
        <v>98</v>
      </c>
      <c r="G53" s="47">
        <f>SUM(C53:F53)</f>
        <v>394</v>
      </c>
      <c r="H53" s="48">
        <f>SUM(C54:F54)</f>
        <v>8</v>
      </c>
      <c r="I53" s="49" t="s">
        <v>31</v>
      </c>
      <c r="J53" s="50">
        <f>SUM(L54:O54)</f>
        <v>0</v>
      </c>
      <c r="K53" s="47">
        <f>SUM(L53:O53)</f>
        <v>361</v>
      </c>
      <c r="L53" s="46">
        <v>90</v>
      </c>
      <c r="M53" s="46">
        <v>85</v>
      </c>
      <c r="N53" s="46">
        <v>94</v>
      </c>
      <c r="O53" s="46">
        <v>92</v>
      </c>
      <c r="P53" s="147" t="s">
        <v>69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45</v>
      </c>
      <c r="C55" s="56">
        <v>97</v>
      </c>
      <c r="D55" s="56">
        <v>97</v>
      </c>
      <c r="E55" s="56">
        <v>96</v>
      </c>
      <c r="F55" s="56">
        <v>97</v>
      </c>
      <c r="G55" s="57">
        <f t="shared" ref="G55" si="7">SUM(C55:F55)</f>
        <v>387</v>
      </c>
      <c r="H55" s="58">
        <f>SUM(C56:F56)</f>
        <v>7</v>
      </c>
      <c r="I55" s="59" t="s">
        <v>31</v>
      </c>
      <c r="J55" s="60">
        <f>SUM(L56:O56)</f>
        <v>1</v>
      </c>
      <c r="K55" s="57">
        <f t="shared" ref="K55" si="8">SUM(L55:O55)</f>
        <v>381</v>
      </c>
      <c r="L55" s="56">
        <v>96</v>
      </c>
      <c r="M55" s="56">
        <v>95</v>
      </c>
      <c r="N55" s="56">
        <v>97</v>
      </c>
      <c r="O55" s="56">
        <v>93</v>
      </c>
      <c r="P55" s="147" t="s">
        <v>64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2</v>
      </c>
      <c r="D56" s="51">
        <f>IF(D55&lt;N55,0,IF(D55=N55,1,2))</f>
        <v>1</v>
      </c>
      <c r="E56" s="51">
        <f>IF(E55&lt;M55,0,IF(E55=M55,1,2))</f>
        <v>2</v>
      </c>
      <c r="F56" s="51">
        <f>IF(F55&lt;L55,0,IF(F55=L55,1,2))</f>
        <v>2</v>
      </c>
      <c r="G56" s="52"/>
      <c r="H56" s="53"/>
      <c r="I56" s="54"/>
      <c r="J56" s="55"/>
      <c r="K56" s="52"/>
      <c r="L56" s="51">
        <f>IF(L55&lt;F55,0,IF(L55=F55,1,2))</f>
        <v>0</v>
      </c>
      <c r="M56" s="51">
        <f>IF(M55&lt;E55,0,IF(M55=E55,1,2))</f>
        <v>0</v>
      </c>
      <c r="N56" s="51">
        <f>IF(N55&lt;D55,0,IF(N55=D55,1,2))</f>
        <v>1</v>
      </c>
      <c r="O56" s="51">
        <f>IF(O55&lt;C55,0,IF(O55=C55,1,2))</f>
        <v>0</v>
      </c>
      <c r="P56" s="148"/>
      <c r="Q56" s="121"/>
    </row>
    <row r="57" spans="1:24" ht="15" customHeight="1" x14ac:dyDescent="0.25">
      <c r="A57" s="120">
        <v>3</v>
      </c>
      <c r="B57" s="122" t="s">
        <v>4</v>
      </c>
      <c r="C57" s="56">
        <v>93</v>
      </c>
      <c r="D57" s="56">
        <v>97</v>
      </c>
      <c r="E57" s="56">
        <v>94</v>
      </c>
      <c r="F57" s="56">
        <v>95</v>
      </c>
      <c r="G57" s="57">
        <f t="shared" ref="G57" si="9">SUM(C57:F57)</f>
        <v>379</v>
      </c>
      <c r="H57" s="58">
        <f>SUM(C58:F58)</f>
        <v>8</v>
      </c>
      <c r="I57" s="59" t="s">
        <v>31</v>
      </c>
      <c r="J57" s="60">
        <f>SUM(L58:O58)</f>
        <v>0</v>
      </c>
      <c r="K57" s="57">
        <f t="shared" ref="K57" si="10">SUM(L57:O57)</f>
        <v>364</v>
      </c>
      <c r="L57" s="56">
        <v>90</v>
      </c>
      <c r="M57" s="56">
        <v>90</v>
      </c>
      <c r="N57" s="56">
        <v>93</v>
      </c>
      <c r="O57" s="56">
        <v>91</v>
      </c>
      <c r="P57" s="147" t="s">
        <v>88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2</v>
      </c>
      <c r="E58" s="51">
        <f>IF(E57&lt;M57,0,IF(E57=M57,1,2))</f>
        <v>2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0</v>
      </c>
      <c r="P58" s="148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1160</v>
      </c>
      <c r="H59" s="24">
        <f>H57+H55+H53</f>
        <v>23</v>
      </c>
      <c r="I59" s="25" t="s">
        <v>31</v>
      </c>
      <c r="J59" s="62">
        <f>J57+J55+J53</f>
        <v>1</v>
      </c>
      <c r="K59" s="61">
        <f>K57+K55+K53</f>
        <v>1106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1796-B008-4B29-96BE-D4FA78FE2055}">
  <dimension ref="A1:X87"/>
  <sheetViews>
    <sheetView topLeftCell="A43" workbookViewId="0">
      <selection activeCell="S55" sqref="S55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45654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3</v>
      </c>
      <c r="C11" s="46">
        <v>98</v>
      </c>
      <c r="D11" s="46">
        <v>98</v>
      </c>
      <c r="E11" s="46">
        <v>99</v>
      </c>
      <c r="F11" s="46">
        <v>99</v>
      </c>
      <c r="G11" s="47">
        <f>SUM(C11:F11)</f>
        <v>394</v>
      </c>
      <c r="H11" s="48">
        <f>SUM(C12:F12)</f>
        <v>5</v>
      </c>
      <c r="I11" s="49" t="s">
        <v>31</v>
      </c>
      <c r="J11" s="50">
        <f>SUM(L12:O12)</f>
        <v>3</v>
      </c>
      <c r="K11" s="47">
        <f>SUM(L11:O11)</f>
        <v>391</v>
      </c>
      <c r="L11" s="46">
        <v>96</v>
      </c>
      <c r="M11" s="46">
        <v>99</v>
      </c>
      <c r="N11" s="46">
        <v>97</v>
      </c>
      <c r="O11" s="46">
        <v>99</v>
      </c>
      <c r="P11" s="147" t="s">
        <v>98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2</v>
      </c>
      <c r="E12" s="51">
        <f>IF(E11&lt;M11,0,IF(E11=M11,1,2))</f>
        <v>1</v>
      </c>
      <c r="F12" s="51">
        <f>IF(F11&lt;L11,0,IF(F11=L11,1,2))</f>
        <v>2</v>
      </c>
      <c r="G12" s="52"/>
      <c r="H12" s="53"/>
      <c r="I12" s="54"/>
      <c r="J12" s="55"/>
      <c r="K12" s="52"/>
      <c r="L12" s="51">
        <f>IF(L11&lt;F11,0,IF(L11=F11,1,2))</f>
        <v>0</v>
      </c>
      <c r="M12" s="51">
        <f>IF(M11&lt;E11,0,IF(M11=E11,1,2))</f>
        <v>1</v>
      </c>
      <c r="N12" s="51">
        <f>IF(N11&lt;D11,0,IF(N11=D11,1,2))</f>
        <v>0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45</v>
      </c>
      <c r="C13" s="56">
        <v>96</v>
      </c>
      <c r="D13" s="56">
        <v>96</v>
      </c>
      <c r="E13" s="56">
        <v>98</v>
      </c>
      <c r="F13" s="56">
        <v>96</v>
      </c>
      <c r="G13" s="57">
        <f t="shared" ref="G13:G15" si="0">SUM(C13:F13)</f>
        <v>386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393</v>
      </c>
      <c r="L13" s="56">
        <v>97</v>
      </c>
      <c r="M13" s="56">
        <v>99</v>
      </c>
      <c r="N13" s="56">
        <v>98</v>
      </c>
      <c r="O13" s="56">
        <v>99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4</v>
      </c>
      <c r="C15" s="56">
        <v>96</v>
      </c>
      <c r="D15" s="56">
        <v>94</v>
      </c>
      <c r="E15" s="56">
        <v>94</v>
      </c>
      <c r="F15" s="56">
        <v>98</v>
      </c>
      <c r="G15" s="57">
        <f t="shared" si="0"/>
        <v>382</v>
      </c>
      <c r="H15" s="58">
        <f>SUM(C16:F16)</f>
        <v>5</v>
      </c>
      <c r="I15" s="59" t="s">
        <v>31</v>
      </c>
      <c r="J15" s="60">
        <f>SUM(L16:O16)</f>
        <v>3</v>
      </c>
      <c r="K15" s="57">
        <f t="shared" si="1"/>
        <v>380</v>
      </c>
      <c r="L15" s="56">
        <v>96</v>
      </c>
      <c r="M15" s="56">
        <v>96</v>
      </c>
      <c r="N15" s="56">
        <v>94</v>
      </c>
      <c r="O15" s="56">
        <v>94</v>
      </c>
      <c r="P15" s="124" t="s">
        <v>99</v>
      </c>
      <c r="Q15" s="120">
        <v>6</v>
      </c>
    </row>
    <row r="16" spans="1:17" x14ac:dyDescent="0.25">
      <c r="A16" s="121"/>
      <c r="B16" s="123"/>
      <c r="C16" s="51">
        <f>IF(C15&lt;O15,0,IF(C15=O15,1,2))</f>
        <v>2</v>
      </c>
      <c r="D16" s="51">
        <f>IF(D15&lt;N15,0,IF(D15=N15,1,2))</f>
        <v>1</v>
      </c>
      <c r="E16" s="51">
        <f>IF(E15&lt;M15,0,IF(E15=M15,1,2))</f>
        <v>0</v>
      </c>
      <c r="F16" s="51">
        <f>IF(F15&lt;L15,0,IF(F15=L15,1,2))</f>
        <v>2</v>
      </c>
      <c r="G16" s="52"/>
      <c r="H16" s="53"/>
      <c r="I16" s="54"/>
      <c r="J16" s="55"/>
      <c r="K16" s="52"/>
      <c r="L16" s="51">
        <f>IF(L15&lt;F15,0,IF(L15=F15,1,2))</f>
        <v>0</v>
      </c>
      <c r="M16" s="51">
        <f>IF(M15&lt;E15,0,IF(M15=E15,1,2))</f>
        <v>2</v>
      </c>
      <c r="N16" s="51">
        <f>IF(N15&lt;D15,0,IF(N15=D15,1,2))</f>
        <v>1</v>
      </c>
      <c r="O16" s="51">
        <f>IF(O15&lt;C15,0,IF(O15=C15,1,2))</f>
        <v>0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1162</v>
      </c>
      <c r="H17" s="24">
        <f>H15+H13+H11</f>
        <v>10</v>
      </c>
      <c r="I17" s="25" t="s">
        <v>31</v>
      </c>
      <c r="J17" s="62">
        <f>J15+J13+J11</f>
        <v>14</v>
      </c>
      <c r="K17" s="61">
        <f>K15+K13+K11</f>
        <v>1164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Krieglach</v>
      </c>
      <c r="V21" s="63">
        <f>G17</f>
        <v>1162</v>
      </c>
      <c r="W21">
        <f>H17</f>
        <v>10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Schrittwieser Daniel</v>
      </c>
      <c r="V22" s="63">
        <f>G11</f>
        <v>394</v>
      </c>
      <c r="W22" s="63">
        <f>H11</f>
        <v>5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Neuburger Martin</v>
      </c>
      <c r="V23" s="63">
        <f>G13</f>
        <v>386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Mazilo Harald</v>
      </c>
      <c r="V24" s="63">
        <f>G15</f>
        <v>382</v>
      </c>
      <c r="W24" s="63">
        <f>H15</f>
        <v>5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1164</v>
      </c>
      <c r="W25" s="63">
        <f>J17</f>
        <v>14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391</v>
      </c>
      <c r="W26" s="63">
        <f>J11</f>
        <v>3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393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380</v>
      </c>
      <c r="W28" s="63">
        <f t="shared" si="2"/>
        <v>8</v>
      </c>
    </row>
    <row r="29" spans="1:24" x14ac:dyDescent="0.25">
      <c r="S29" s="81"/>
      <c r="U29" t="str">
        <f>A30</f>
        <v>SV Feistritztal</v>
      </c>
      <c r="V29" s="63">
        <f>G38</f>
        <v>1173</v>
      </c>
      <c r="W29" s="63">
        <f>H38</f>
        <v>24</v>
      </c>
      <c r="X29">
        <f>G30</f>
        <v>3</v>
      </c>
    </row>
    <row r="30" spans="1:24" ht="15.75" thickBot="1" x14ac:dyDescent="0.3">
      <c r="A30" s="170" t="s">
        <v>74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62</v>
      </c>
      <c r="M30" s="171"/>
      <c r="N30" s="171"/>
      <c r="O30" s="171"/>
      <c r="P30" s="171"/>
      <c r="Q30" s="172"/>
      <c r="U30" t="str">
        <f>B32</f>
        <v>Strempfl Martin</v>
      </c>
      <c r="V30" s="63">
        <f>G32</f>
        <v>397</v>
      </c>
      <c r="W30" s="63">
        <f>H32</f>
        <v>8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Mörth Stefanie</v>
      </c>
      <c r="V31" s="63">
        <f>G34</f>
        <v>386</v>
      </c>
      <c r="W31" s="63">
        <f>H34</f>
        <v>8</v>
      </c>
    </row>
    <row r="32" spans="1:24" ht="15" customHeight="1" x14ac:dyDescent="0.25">
      <c r="A32" s="139">
        <v>1</v>
      </c>
      <c r="B32" s="122" t="s">
        <v>103</v>
      </c>
      <c r="C32" s="46">
        <v>100</v>
      </c>
      <c r="D32" s="46">
        <v>99</v>
      </c>
      <c r="E32" s="46">
        <v>98</v>
      </c>
      <c r="F32" s="46">
        <v>100</v>
      </c>
      <c r="G32" s="47">
        <f>SUM(C32:F32)</f>
        <v>397</v>
      </c>
      <c r="H32" s="48">
        <f>SUM(C33:F33)</f>
        <v>8</v>
      </c>
      <c r="I32" s="49" t="s">
        <v>31</v>
      </c>
      <c r="J32" s="50">
        <f>SUM(L33:O33)</f>
        <v>0</v>
      </c>
      <c r="K32" s="47">
        <f>SUM(L32:O32)</f>
        <v>375</v>
      </c>
      <c r="L32" s="46">
        <v>95</v>
      </c>
      <c r="M32" s="46">
        <v>95</v>
      </c>
      <c r="N32" s="46">
        <v>91</v>
      </c>
      <c r="O32" s="46">
        <v>94</v>
      </c>
      <c r="P32" s="147" t="s">
        <v>64</v>
      </c>
      <c r="Q32" s="139">
        <v>2</v>
      </c>
      <c r="U32" t="str">
        <f>B36</f>
        <v>Matzer Madeleine</v>
      </c>
      <c r="V32" s="63">
        <f>G36</f>
        <v>390</v>
      </c>
      <c r="W32" s="63">
        <f>H36</f>
        <v>8</v>
      </c>
    </row>
    <row r="33" spans="1:24" ht="15" customHeight="1" x14ac:dyDescent="0.25">
      <c r="A33" s="121"/>
      <c r="B33" s="123"/>
      <c r="C33" s="51">
        <f>IF(C32&lt;O32,0,IF(C32=O32,1,2))</f>
        <v>2</v>
      </c>
      <c r="D33" s="51">
        <f>IF(D32&lt;N32,0,IF(D32=N32,1,2))</f>
        <v>2</v>
      </c>
      <c r="E33" s="51">
        <f>IF(E32&lt;M32,0,IF(E32=M32,1,2))</f>
        <v>2</v>
      </c>
      <c r="F33" s="51">
        <f>IF(F32&lt;L32,0,IF(F32=L32,1,2))</f>
        <v>2</v>
      </c>
      <c r="G33" s="52"/>
      <c r="H33" s="53"/>
      <c r="I33" s="54"/>
      <c r="J33" s="55"/>
      <c r="K33" s="52"/>
      <c r="L33" s="51">
        <f>IF(L32&lt;F32,0,IF(L32=F32,1,2))</f>
        <v>0</v>
      </c>
      <c r="M33" s="51">
        <f>IF(M32&lt;E32,0,IF(M32=E32,1,2))</f>
        <v>0</v>
      </c>
      <c r="N33" s="51">
        <f>IF(N32&lt;D32,0,IF(N32=D32,1,2))</f>
        <v>0</v>
      </c>
      <c r="O33" s="51">
        <f>IF(O32&lt;C32,0,IF(O32=C32,1,2))</f>
        <v>0</v>
      </c>
      <c r="P33" s="148"/>
      <c r="Q33" s="121"/>
      <c r="U33" t="str">
        <f>L30</f>
        <v>SV Kainisch</v>
      </c>
      <c r="V33" s="63">
        <f>K38</f>
        <v>1098</v>
      </c>
      <c r="W33" s="63">
        <f>J38</f>
        <v>0</v>
      </c>
      <c r="X33">
        <f>K30</f>
        <v>0</v>
      </c>
    </row>
    <row r="34" spans="1:24" ht="15" customHeight="1" x14ac:dyDescent="0.25">
      <c r="A34" s="120">
        <v>2</v>
      </c>
      <c r="B34" s="122" t="s">
        <v>19</v>
      </c>
      <c r="C34" s="56">
        <v>98</v>
      </c>
      <c r="D34" s="56">
        <v>96</v>
      </c>
      <c r="E34" s="56">
        <v>94</v>
      </c>
      <c r="F34" s="56">
        <v>98</v>
      </c>
      <c r="G34" s="57">
        <f t="shared" ref="G34" si="3">SUM(C34:F34)</f>
        <v>386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362</v>
      </c>
      <c r="L34" s="56">
        <v>92</v>
      </c>
      <c r="M34" s="56">
        <v>92</v>
      </c>
      <c r="N34" s="56">
        <v>86</v>
      </c>
      <c r="O34" s="56">
        <v>92</v>
      </c>
      <c r="P34" s="124" t="s">
        <v>70</v>
      </c>
      <c r="Q34" s="120">
        <v>4</v>
      </c>
      <c r="U34" t="str">
        <f>P32</f>
        <v>Illmayr Daniel</v>
      </c>
      <c r="V34" s="63">
        <f>K32</f>
        <v>375</v>
      </c>
      <c r="W34" s="63">
        <f>J32</f>
        <v>0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Hofer Antonia</v>
      </c>
      <c r="V35" s="63">
        <f>K34</f>
        <v>362</v>
      </c>
      <c r="W35" s="63">
        <f>J34</f>
        <v>0</v>
      </c>
    </row>
    <row r="36" spans="1:24" ht="15" customHeight="1" x14ac:dyDescent="0.25">
      <c r="A36" s="120">
        <v>3</v>
      </c>
      <c r="B36" s="122" t="s">
        <v>102</v>
      </c>
      <c r="C36" s="56">
        <v>96</v>
      </c>
      <c r="D36" s="56">
        <v>99</v>
      </c>
      <c r="E36" s="56">
        <v>98</v>
      </c>
      <c r="F36" s="56">
        <v>97</v>
      </c>
      <c r="G36" s="57">
        <f t="shared" ref="G36" si="5">SUM(C36:F36)</f>
        <v>390</v>
      </c>
      <c r="H36" s="58">
        <f>SUM(C37:F37)</f>
        <v>8</v>
      </c>
      <c r="I36" s="59" t="s">
        <v>31</v>
      </c>
      <c r="J36" s="60">
        <f>SUM(L37:O37)</f>
        <v>0</v>
      </c>
      <c r="K36" s="57">
        <f t="shared" ref="K36" si="6">SUM(L36:O36)</f>
        <v>361</v>
      </c>
      <c r="L36" s="56">
        <v>92</v>
      </c>
      <c r="M36" s="56">
        <v>94</v>
      </c>
      <c r="N36" s="56">
        <v>85</v>
      </c>
      <c r="O36" s="56">
        <v>90</v>
      </c>
      <c r="P36" s="124" t="s">
        <v>88</v>
      </c>
      <c r="Q36" s="120">
        <v>6</v>
      </c>
      <c r="U36" t="str">
        <f>P36</f>
        <v>Haim Andreas</v>
      </c>
      <c r="V36" s="63">
        <f>K36</f>
        <v>361</v>
      </c>
      <c r="W36" s="63">
        <f>J36</f>
        <v>0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2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0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Raika Langenwang</v>
      </c>
      <c r="V37" s="63">
        <f>G59</f>
        <v>1133</v>
      </c>
      <c r="W37" s="63">
        <f>H59</f>
        <v>3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1173</v>
      </c>
      <c r="H38" s="24">
        <f>H36+H34+H32</f>
        <v>24</v>
      </c>
      <c r="I38" s="25" t="s">
        <v>31</v>
      </c>
      <c r="J38" s="62">
        <f>J36+J34+J32</f>
        <v>0</v>
      </c>
      <c r="K38" s="61">
        <f>K36+K34+K32</f>
        <v>1098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Geisler Michael</v>
      </c>
      <c r="V38" s="63">
        <f>G53</f>
        <v>387</v>
      </c>
      <c r="W38" s="63">
        <f>H53</f>
        <v>1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Geisler Daniel</v>
      </c>
      <c r="V39" s="63">
        <f>G55</f>
        <v>374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Wurzwallner Peter</v>
      </c>
      <c r="V40" s="63">
        <f>G57</f>
        <v>372</v>
      </c>
      <c r="W40" s="63">
        <f>H57</f>
        <v>2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1166</v>
      </c>
      <c r="W41" s="63">
        <f>J59</f>
        <v>21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Fölzer Verona</v>
      </c>
      <c r="V42" s="63">
        <f>K53</f>
        <v>396</v>
      </c>
      <c r="W42" s="63">
        <f>J53</f>
        <v>7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Weglehner Raphael</v>
      </c>
      <c r="V43" s="63">
        <f>K55</f>
        <v>388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Sophie</v>
      </c>
      <c r="V44" s="63">
        <f>K57</f>
        <v>382</v>
      </c>
      <c r="W44" s="63">
        <f>J57</f>
        <v>6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11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84</v>
      </c>
      <c r="C53" s="46">
        <v>94</v>
      </c>
      <c r="D53" s="46">
        <v>97</v>
      </c>
      <c r="E53" s="46">
        <v>97</v>
      </c>
      <c r="F53" s="46">
        <v>99</v>
      </c>
      <c r="G53" s="47">
        <f>SUM(C53:F53)</f>
        <v>387</v>
      </c>
      <c r="H53" s="48">
        <f>SUM(C54:F54)</f>
        <v>1</v>
      </c>
      <c r="I53" s="49" t="s">
        <v>31</v>
      </c>
      <c r="J53" s="50">
        <f>SUM(L54:O54)</f>
        <v>7</v>
      </c>
      <c r="K53" s="47">
        <f>SUM(L53:O53)</f>
        <v>396</v>
      </c>
      <c r="L53" s="46">
        <v>99</v>
      </c>
      <c r="M53" s="46">
        <v>99</v>
      </c>
      <c r="N53" s="46">
        <v>99</v>
      </c>
      <c r="O53" s="46">
        <v>99</v>
      </c>
      <c r="P53" s="147" t="s">
        <v>12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44</v>
      </c>
      <c r="C55" s="56">
        <v>93</v>
      </c>
      <c r="D55" s="56">
        <v>94</v>
      </c>
      <c r="E55" s="56">
        <v>95</v>
      </c>
      <c r="F55" s="56">
        <v>92</v>
      </c>
      <c r="G55" s="57">
        <f t="shared" ref="G55" si="7">SUM(C55:F55)</f>
        <v>374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388</v>
      </c>
      <c r="L55" s="56">
        <v>95</v>
      </c>
      <c r="M55" s="56">
        <v>97</v>
      </c>
      <c r="N55" s="56">
        <v>97</v>
      </c>
      <c r="O55" s="56">
        <v>99</v>
      </c>
      <c r="P55" s="124" t="s">
        <v>109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71</v>
      </c>
      <c r="C57" s="56">
        <v>93</v>
      </c>
      <c r="D57" s="56">
        <v>90</v>
      </c>
      <c r="E57" s="56">
        <v>97</v>
      </c>
      <c r="F57" s="56">
        <v>92</v>
      </c>
      <c r="G57" s="57">
        <f t="shared" ref="G57" si="9">SUM(C57:F57)</f>
        <v>372</v>
      </c>
      <c r="H57" s="58">
        <f>SUM(C58:F58)</f>
        <v>2</v>
      </c>
      <c r="I57" s="59" t="s">
        <v>31</v>
      </c>
      <c r="J57" s="60">
        <f>SUM(L58:O58)</f>
        <v>6</v>
      </c>
      <c r="K57" s="57">
        <f t="shared" ref="K57" si="10">SUM(L57:O57)</f>
        <v>382</v>
      </c>
      <c r="L57" s="56">
        <v>97</v>
      </c>
      <c r="M57" s="56">
        <v>95</v>
      </c>
      <c r="N57" s="56">
        <v>93</v>
      </c>
      <c r="O57" s="56">
        <v>97</v>
      </c>
      <c r="P57" s="124" t="s">
        <v>79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0</v>
      </c>
      <c r="D58" s="51">
        <f>IF(D57&lt;N57,0,IF(D57=N57,1,2))</f>
        <v>0</v>
      </c>
      <c r="E58" s="51">
        <f>IF(E57&lt;M57,0,IF(E57=M57,1,2))</f>
        <v>2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0</v>
      </c>
      <c r="N58" s="51">
        <f>IF(N57&lt;D57,0,IF(N57=D57,1,2))</f>
        <v>2</v>
      </c>
      <c r="O58" s="51">
        <f>IF(O57&lt;C57,0,IF(O57=C57,1,2))</f>
        <v>2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1133</v>
      </c>
      <c r="H59" s="24">
        <f>H57+H55+H53</f>
        <v>3</v>
      </c>
      <c r="I59" s="25" t="s">
        <v>31</v>
      </c>
      <c r="J59" s="62">
        <f>J57+J55+J53</f>
        <v>21</v>
      </c>
      <c r="K59" s="61">
        <f>K57+K55+K53</f>
        <v>1166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Finalergebnis</vt:lpstr>
      <vt:lpstr>Finale</vt:lpstr>
      <vt:lpstr>Halbfinale</vt:lpstr>
      <vt:lpstr>Landesliga 2023_24 Stand</vt:lpstr>
      <vt:lpstr>Landesliga 2023_24 Schnittliste</vt:lpstr>
      <vt:lpstr>Runde 1</vt:lpstr>
      <vt:lpstr>Runde 2</vt:lpstr>
      <vt:lpstr>Runde 3</vt:lpstr>
      <vt:lpstr>Runde 4</vt:lpstr>
      <vt:lpstr>Runde 5</vt:lpstr>
      <vt:lpstr>Runde 6</vt:lpstr>
      <vt:lpstr>Runde 7</vt:lpstr>
      <vt:lpstr>Finali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arnold.moerth76@gmail.com</cp:lastModifiedBy>
  <dcterms:created xsi:type="dcterms:W3CDTF">2021-10-22T13:03:30Z</dcterms:created>
  <dcterms:modified xsi:type="dcterms:W3CDTF">2025-03-25T08:49:08Z</dcterms:modified>
</cp:coreProperties>
</file>